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showInkAnnotation="0" autoCompressPictures="0" defaultThemeVersion="166925"/>
  <xr:revisionPtr revIDLastSave="0" documentId="8_{69F606BD-5BB7-467E-977B-C0A9373FA93F}" xr6:coauthVersionLast="45" xr6:coauthVersionMax="45" xr10:uidLastSave="{00000000-0000-0000-0000-000000000000}"/>
  <bookViews>
    <workbookView xWindow="25490" yWindow="4760" windowWidth="19420" windowHeight="10420" tabRatio="500" xr2:uid="{00000000-000D-0000-FFFF-FFFF00000000}"/>
  </bookViews>
  <sheets>
    <sheet name="1. Income Statement" sheetId="1" r:id="rId1"/>
    <sheet name="2. Balance Sheet" sheetId="2" r:id="rId2"/>
    <sheet name="3. Cash Flows Statement" sheetId="3" r:id="rId3"/>
    <sheet name="4. Consolidated Supplement" sheetId="4" r:id="rId4"/>
    <sheet name="5. ACC Segment" sheetId="5" r:id="rId5"/>
    <sheet name="6. Mobility" sheetId="6" r:id="rId6"/>
    <sheet name="7. Business Wireline" sheetId="7" r:id="rId7"/>
    <sheet name="8. Consumer Wireline" sheetId="8" r:id="rId8"/>
    <sheet name="9. Business Solutions" sheetId="9" r:id="rId9"/>
    <sheet name="10. WM Segment" sheetId="10" r:id="rId10"/>
    <sheet name="11. Latin America and VRIO" sheetId="11" r:id="rId11"/>
    <sheet name="12. Mexico" sheetId="12" r:id="rId12"/>
    <sheet name="13. Video" sheetId="14" r:id="rId13"/>
    <sheet name="14. Supp Seg Recon 3 mo" sheetId="15" r:id="rId14"/>
    <sheet name="15. Supp Seg Recon YTD" sheetId="16" r:id="rId15"/>
  </sheets>
  <definedNames>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44287.6042708333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12">'13. Video'!$A$1:$G$33</definedName>
    <definedName name="_xlnm.Print_Area" localSheetId="13">'14. Supp Seg Recon 3 mo'!$A$1:$H$58</definedName>
    <definedName name="_xlnm.Print_Area" localSheetId="2">'3. Cash Flows Statement'!$A$1:$D$55</definedName>
    <definedName name="_xlnm.Print_Area" localSheetId="7">'8. Consumer Wireline'!$A$1:$G$54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14" l="1"/>
  <c r="G10" i="14"/>
  <c r="D11" i="14"/>
  <c r="G11" i="14"/>
  <c r="B12" i="14"/>
  <c r="C12" i="14"/>
  <c r="D12" i="14" s="1"/>
  <c r="G12" i="14"/>
  <c r="D15" i="14"/>
  <c r="G15" i="14"/>
  <c r="D16" i="14"/>
  <c r="G16" i="14"/>
  <c r="D17" i="14"/>
  <c r="G17" i="14"/>
  <c r="D18" i="14"/>
  <c r="G18" i="14"/>
  <c r="D19" i="14"/>
  <c r="G19" i="14"/>
  <c r="D20" i="14"/>
  <c r="G20" i="14"/>
  <c r="B22" i="14"/>
  <c r="D22" i="14" s="1"/>
  <c r="C22" i="14"/>
  <c r="E22" i="14"/>
  <c r="G22" i="14" s="1"/>
  <c r="F22" i="14"/>
  <c r="G28" i="14"/>
  <c r="D32" i="14"/>
  <c r="G32" i="14"/>
  <c r="D10" i="12"/>
  <c r="G10" i="12"/>
  <c r="D11" i="12"/>
  <c r="G11" i="12"/>
  <c r="D12" i="12"/>
  <c r="G12" i="12"/>
  <c r="D15" i="12"/>
  <c r="G15" i="12"/>
  <c r="D16" i="12"/>
  <c r="G16" i="12"/>
  <c r="B17" i="12"/>
  <c r="D17" i="12" s="1"/>
  <c r="C17" i="12"/>
  <c r="E17" i="12"/>
  <c r="F17" i="12"/>
  <c r="G17" i="12"/>
  <c r="D18" i="12"/>
  <c r="G18" i="12"/>
  <c r="D19" i="12"/>
  <c r="G19" i="12"/>
  <c r="D20" i="12"/>
  <c r="G20" i="12"/>
  <c r="B22" i="12"/>
  <c r="C22" i="12"/>
  <c r="D22" i="12"/>
  <c r="E22" i="12"/>
  <c r="G22" i="12" s="1"/>
  <c r="F22" i="12"/>
  <c r="G29" i="12"/>
  <c r="G30" i="12"/>
  <c r="G31" i="12"/>
  <c r="G32" i="12"/>
  <c r="D37" i="12"/>
  <c r="G37" i="12"/>
  <c r="D38" i="12"/>
  <c r="G38" i="12"/>
  <c r="D39" i="12"/>
  <c r="G39" i="12"/>
  <c r="D40" i="12"/>
  <c r="G40" i="12"/>
  <c r="D10" i="11"/>
  <c r="G10" i="11"/>
  <c r="D11" i="11"/>
  <c r="G11" i="11"/>
  <c r="D12" i="11"/>
  <c r="G12" i="11"/>
  <c r="D15" i="11"/>
  <c r="G15" i="11"/>
  <c r="D16" i="11"/>
  <c r="G16" i="11"/>
  <c r="D17" i="11"/>
  <c r="G17" i="11"/>
  <c r="D28" i="11"/>
  <c r="G28" i="11"/>
  <c r="D31" i="11"/>
  <c r="G31" i="11"/>
  <c r="D32" i="11"/>
  <c r="G32" i="11"/>
  <c r="B33" i="11"/>
  <c r="D33" i="11" s="1"/>
  <c r="C33" i="11"/>
  <c r="E33" i="11"/>
  <c r="F33" i="11"/>
  <c r="G33" i="11"/>
  <c r="D34" i="11"/>
  <c r="G34" i="11"/>
  <c r="D35" i="11"/>
  <c r="G35" i="11"/>
  <c r="D36" i="11"/>
  <c r="G36" i="11"/>
  <c r="B38" i="11"/>
  <c r="C38" i="11"/>
  <c r="D38" i="11"/>
  <c r="E38" i="11"/>
  <c r="G38" i="11" s="1"/>
  <c r="F38" i="11"/>
  <c r="G44" i="11"/>
  <c r="D48" i="11"/>
  <c r="G48" i="11"/>
  <c r="D10" i="10"/>
  <c r="G10" i="10"/>
  <c r="D11" i="10"/>
  <c r="G11" i="10"/>
  <c r="D12" i="10"/>
  <c r="G12" i="10"/>
  <c r="B13" i="10"/>
  <c r="C13" i="10"/>
  <c r="D13" i="10"/>
  <c r="E13" i="10"/>
  <c r="F13" i="10"/>
  <c r="G13" i="10"/>
  <c r="D16" i="10"/>
  <c r="G16" i="10"/>
  <c r="D17" i="10"/>
  <c r="G17" i="10"/>
  <c r="D18" i="10"/>
  <c r="G18" i="10"/>
  <c r="D19" i="10"/>
  <c r="G19" i="10"/>
  <c r="D20" i="10"/>
  <c r="G20" i="10"/>
  <c r="B21" i="10"/>
  <c r="B22" i="10" s="1"/>
  <c r="C21" i="10"/>
  <c r="C22" i="10" s="1"/>
  <c r="C24" i="10" s="1"/>
  <c r="D21" i="10"/>
  <c r="E21" i="10"/>
  <c r="F21" i="10"/>
  <c r="G21" i="10"/>
  <c r="E22" i="10"/>
  <c r="G22" i="10" s="1"/>
  <c r="F22" i="10"/>
  <c r="D23" i="10"/>
  <c r="G23" i="10"/>
  <c r="E24" i="10"/>
  <c r="F24" i="10"/>
  <c r="G24" i="10"/>
  <c r="D36" i="10"/>
  <c r="G36" i="10"/>
  <c r="D37" i="10"/>
  <c r="G37" i="10"/>
  <c r="D38" i="10"/>
  <c r="G38" i="10"/>
  <c r="B39" i="10"/>
  <c r="C39" i="10"/>
  <c r="D39" i="10" s="1"/>
  <c r="E39" i="10"/>
  <c r="G39" i="10" s="1"/>
  <c r="F39" i="10"/>
  <c r="D42" i="10"/>
  <c r="G42" i="10"/>
  <c r="D43" i="10"/>
  <c r="G43" i="10"/>
  <c r="D44" i="10"/>
  <c r="G44" i="10"/>
  <c r="B45" i="10"/>
  <c r="C45" i="10"/>
  <c r="D45" i="10"/>
  <c r="E45" i="10"/>
  <c r="F45" i="10"/>
  <c r="G45" i="10"/>
  <c r="D10" i="9"/>
  <c r="G10" i="9"/>
  <c r="D11" i="9"/>
  <c r="G11" i="9"/>
  <c r="D12" i="9"/>
  <c r="G12" i="9"/>
  <c r="D15" i="9"/>
  <c r="G15" i="9"/>
  <c r="D16" i="9"/>
  <c r="G16" i="9"/>
  <c r="D17" i="9"/>
  <c r="G17" i="9"/>
  <c r="D18" i="9"/>
  <c r="G18" i="9"/>
  <c r="D19" i="9"/>
  <c r="G19" i="9"/>
  <c r="D20" i="9"/>
  <c r="G20" i="9"/>
  <c r="B22" i="9"/>
  <c r="C22" i="9"/>
  <c r="D22" i="9"/>
  <c r="E22" i="9"/>
  <c r="F22" i="9"/>
  <c r="G22" i="9"/>
  <c r="D33" i="9"/>
  <c r="G33" i="9"/>
  <c r="D34" i="9"/>
  <c r="G34" i="9"/>
  <c r="D35" i="9"/>
  <c r="G35" i="9"/>
  <c r="D36" i="9"/>
  <c r="G36" i="9"/>
  <c r="D37" i="9"/>
  <c r="G37" i="9"/>
  <c r="D40" i="9"/>
  <c r="G40" i="9"/>
  <c r="D41" i="9"/>
  <c r="G41" i="9"/>
  <c r="D42" i="9"/>
  <c r="G42" i="9"/>
  <c r="D43" i="9"/>
  <c r="G43" i="9"/>
  <c r="D44" i="9"/>
  <c r="G44" i="9"/>
  <c r="D45" i="9"/>
  <c r="G45" i="9"/>
  <c r="B47" i="9"/>
  <c r="D47" i="9" s="1"/>
  <c r="C47" i="9"/>
  <c r="E47" i="9"/>
  <c r="G47" i="9" s="1"/>
  <c r="F47" i="9"/>
  <c r="D10" i="8"/>
  <c r="G10" i="8"/>
  <c r="D11" i="8"/>
  <c r="G11" i="8"/>
  <c r="D12" i="8"/>
  <c r="G12" i="8"/>
  <c r="D13" i="8"/>
  <c r="G13" i="8"/>
  <c r="D14" i="8"/>
  <c r="G14" i="8"/>
  <c r="D17" i="8"/>
  <c r="G17" i="8"/>
  <c r="D18" i="8"/>
  <c r="G18" i="8"/>
  <c r="D19" i="8"/>
  <c r="G19" i="8"/>
  <c r="D20" i="8"/>
  <c r="G20" i="8"/>
  <c r="D21" i="8"/>
  <c r="G21" i="8"/>
  <c r="D22" i="8"/>
  <c r="G22" i="8"/>
  <c r="B24" i="8"/>
  <c r="C24" i="8"/>
  <c r="D24" i="8"/>
  <c r="E24" i="8"/>
  <c r="F24" i="8"/>
  <c r="G24" i="8"/>
  <c r="G31" i="8"/>
  <c r="G32" i="8"/>
  <c r="G33" i="8"/>
  <c r="G36" i="8"/>
  <c r="G37" i="8"/>
  <c r="G40" i="8"/>
  <c r="G41" i="8"/>
  <c r="G42" i="8"/>
  <c r="D47" i="8"/>
  <c r="G47" i="8"/>
  <c r="D48" i="8"/>
  <c r="G48" i="8"/>
  <c r="D49" i="8"/>
  <c r="G49" i="8"/>
  <c r="D52" i="8"/>
  <c r="G52" i="8"/>
  <c r="D53" i="8"/>
  <c r="G53" i="8"/>
  <c r="D10" i="7"/>
  <c r="G10" i="7"/>
  <c r="D11" i="7"/>
  <c r="G11" i="7"/>
  <c r="D12" i="7"/>
  <c r="G12" i="7"/>
  <c r="D15" i="7"/>
  <c r="G15" i="7"/>
  <c r="D16" i="7"/>
  <c r="G16" i="7"/>
  <c r="D17" i="7"/>
  <c r="G17" i="7"/>
  <c r="D18" i="7"/>
  <c r="G18" i="7"/>
  <c r="D19" i="7"/>
  <c r="G19" i="7"/>
  <c r="D20" i="7"/>
  <c r="G20" i="7"/>
  <c r="B22" i="7"/>
  <c r="C22" i="7"/>
  <c r="D22" i="7" s="1"/>
  <c r="E22" i="7"/>
  <c r="F22" i="7"/>
  <c r="G22" i="7"/>
  <c r="D33" i="7"/>
  <c r="G33" i="7"/>
  <c r="D34" i="7"/>
  <c r="G34" i="7"/>
  <c r="D35" i="7"/>
  <c r="G35" i="7"/>
  <c r="D36" i="7"/>
  <c r="G36" i="7"/>
  <c r="D37" i="7"/>
  <c r="G37" i="7"/>
  <c r="D40" i="7"/>
  <c r="G40" i="7"/>
  <c r="D41" i="7"/>
  <c r="G41" i="7"/>
  <c r="D42" i="7"/>
  <c r="G42" i="7"/>
  <c r="D43" i="7"/>
  <c r="G43" i="7"/>
  <c r="D44" i="7"/>
  <c r="G44" i="7"/>
  <c r="D45" i="7"/>
  <c r="G45" i="7"/>
  <c r="B47" i="7"/>
  <c r="D47" i="7" s="1"/>
  <c r="C47" i="7"/>
  <c r="E47" i="7"/>
  <c r="F47" i="7"/>
  <c r="G47" i="7"/>
  <c r="D10" i="6"/>
  <c r="G10" i="6"/>
  <c r="D11" i="6"/>
  <c r="G11" i="6"/>
  <c r="D12" i="6"/>
  <c r="G12" i="6"/>
  <c r="D15" i="6"/>
  <c r="G15" i="6"/>
  <c r="D16" i="6"/>
  <c r="G16" i="6"/>
  <c r="D17" i="6"/>
  <c r="G17" i="6"/>
  <c r="D18" i="6"/>
  <c r="G18" i="6"/>
  <c r="D19" i="6"/>
  <c r="G19" i="6"/>
  <c r="D20" i="6"/>
  <c r="G20" i="6"/>
  <c r="B22" i="6"/>
  <c r="D22" i="6" s="1"/>
  <c r="C22" i="6"/>
  <c r="E22" i="6"/>
  <c r="F22" i="6"/>
  <c r="G22" i="6"/>
  <c r="G29" i="6"/>
  <c r="G30" i="6"/>
  <c r="G31" i="6"/>
  <c r="G32" i="6"/>
  <c r="G33" i="6"/>
  <c r="G34" i="6"/>
  <c r="D39" i="6"/>
  <c r="G39" i="6"/>
  <c r="D40" i="6"/>
  <c r="G40" i="6"/>
  <c r="D42" i="6"/>
  <c r="G42" i="6"/>
  <c r="D43" i="6"/>
  <c r="G43" i="6"/>
  <c r="D44" i="6"/>
  <c r="G44" i="6"/>
  <c r="D45" i="6"/>
  <c r="G45" i="6"/>
  <c r="D46" i="6"/>
  <c r="G46" i="6"/>
  <c r="D48" i="6"/>
  <c r="G48" i="6"/>
  <c r="D49" i="6"/>
  <c r="G49" i="6"/>
  <c r="D10" i="5"/>
  <c r="G10" i="5"/>
  <c r="D11" i="5"/>
  <c r="G11" i="5"/>
  <c r="D12" i="5"/>
  <c r="G12" i="5"/>
  <c r="D13" i="5"/>
  <c r="G13" i="5"/>
  <c r="D16" i="5"/>
  <c r="G16" i="5"/>
  <c r="D17" i="5"/>
  <c r="G17" i="5"/>
  <c r="D18" i="5"/>
  <c r="G18" i="5"/>
  <c r="D19" i="5"/>
  <c r="G19" i="5"/>
  <c r="D9" i="4"/>
  <c r="G9" i="4"/>
  <c r="D10" i="4"/>
  <c r="G10" i="4"/>
  <c r="D11" i="4"/>
  <c r="G11" i="4"/>
  <c r="D14" i="4"/>
  <c r="G14" i="4"/>
  <c r="D15" i="4"/>
  <c r="G15" i="4"/>
  <c r="D16" i="4"/>
  <c r="G16" i="4"/>
  <c r="D17" i="4"/>
  <c r="G17" i="4"/>
  <c r="D19" i="4"/>
  <c r="G19" i="4"/>
  <c r="D21" i="4"/>
  <c r="G21" i="4"/>
  <c r="G23" i="4"/>
  <c r="G24" i="4"/>
  <c r="G25" i="4"/>
  <c r="G32" i="4"/>
  <c r="G33" i="4"/>
  <c r="G34" i="4"/>
  <c r="G37" i="4"/>
  <c r="G38" i="4"/>
  <c r="G39" i="4"/>
  <c r="D44" i="4"/>
  <c r="G44" i="4"/>
  <c r="D45" i="4"/>
  <c r="G45" i="4"/>
  <c r="D46" i="4"/>
  <c r="G46" i="4"/>
  <c r="D9" i="1"/>
  <c r="G9" i="1"/>
  <c r="D10" i="1"/>
  <c r="G10" i="1"/>
  <c r="D11" i="1"/>
  <c r="G11" i="1"/>
  <c r="D15" i="1"/>
  <c r="G15" i="1"/>
  <c r="D16" i="1"/>
  <c r="G16" i="1"/>
  <c r="D17" i="1"/>
  <c r="G17" i="1"/>
  <c r="D18" i="1"/>
  <c r="G18" i="1"/>
  <c r="D19" i="1"/>
  <c r="G19" i="1"/>
  <c r="D20" i="1"/>
  <c r="G20" i="1"/>
  <c r="D21" i="1"/>
  <c r="G21" i="1"/>
  <c r="D22" i="1"/>
  <c r="G22" i="1"/>
  <c r="D23" i="1"/>
  <c r="G23" i="1"/>
  <c r="D24" i="1"/>
  <c r="G24" i="1"/>
  <c r="D25" i="1"/>
  <c r="G25" i="1"/>
  <c r="D26" i="1"/>
  <c r="G26" i="1"/>
  <c r="D27" i="1"/>
  <c r="G27" i="1"/>
  <c r="D28" i="1"/>
  <c r="G28" i="1"/>
  <c r="D29" i="1"/>
  <c r="G29" i="1"/>
  <c r="D30" i="1"/>
  <c r="G30" i="1"/>
  <c r="D31" i="1"/>
  <c r="G31" i="1"/>
  <c r="D32" i="1"/>
  <c r="G32" i="1"/>
  <c r="D34" i="1"/>
  <c r="G34" i="1"/>
  <c r="D35" i="1"/>
  <c r="D36" i="1"/>
  <c r="G36" i="1"/>
  <c r="D37" i="1"/>
  <c r="B24" i="10" l="1"/>
  <c r="D24" i="10" s="1"/>
  <c r="D22" i="10"/>
</calcChain>
</file>

<file path=xl/sharedStrings.xml><?xml version="1.0" encoding="utf-8"?>
<sst xmlns="http://schemas.openxmlformats.org/spreadsheetml/2006/main" count="899" uniqueCount="281">
  <si>
    <t>AT&amp;T Inc.</t>
  </si>
  <si>
    <t>Financial Data</t>
  </si>
  <si>
    <t>Consolidated Statements of Income</t>
  </si>
  <si>
    <t>Dollars in millions except per share amounts</t>
  </si>
  <si>
    <t>Unaudited</t>
  </si>
  <si>
    <t>Second Quarter</t>
  </si>
  <si>
    <t>Percent</t>
  </si>
  <si>
    <t>Six-Month Period</t>
  </si>
  <si>
    <t>2021</t>
  </si>
  <si>
    <t>2020</t>
  </si>
  <si>
    <t>Change</t>
  </si>
  <si>
    <t>Operating Revenues</t>
  </si>
  <si>
    <t>Service</t>
  </si>
  <si>
    <t>Equipment</t>
  </si>
  <si>
    <t>Total Operating Revenues</t>
  </si>
  <si>
    <t>Operating Expenses</t>
  </si>
  <si>
    <t>Cost of revenues</t>
  </si>
  <si>
    <t>Broadcast, programming and operations</t>
  </si>
  <si>
    <r>
      <rPr>
        <sz val="10"/>
        <color rgb="FF000000"/>
        <rFont val="Times New Roman"/>
        <family val="1"/>
      </rPr>
      <t xml:space="preserve">Other cost of revenues (exclusive of
</t>
    </r>
    <r>
      <rPr>
        <sz val="10"/>
        <color rgb="FF000000"/>
        <rFont val="Times New Roman"/>
        <family val="1"/>
      </rPr>
      <t xml:space="preserve">depreciation and </t>
    </r>
    <r>
      <rPr>
        <sz val="10"/>
        <color rgb="FF000000"/>
        <rFont val="Times New Roman"/>
        <family val="1"/>
      </rPr>
      <t xml:space="preserve">amortization shown
</t>
    </r>
    <r>
      <rPr>
        <sz val="10"/>
        <color rgb="FF000000"/>
        <rFont val="Times New Roman"/>
        <family val="1"/>
      </rPr>
      <t>separately below)</t>
    </r>
  </si>
  <si>
    <t>Selling, general and administrative</t>
  </si>
  <si>
    <t>Asset impairments and abandonments</t>
  </si>
  <si>
    <t>Depreciation and amortization</t>
  </si>
  <si>
    <t>Total Operating Expenses</t>
  </si>
  <si>
    <t>Operating Income</t>
  </si>
  <si>
    <t>Interest Expense</t>
  </si>
  <si>
    <t>Equity in Net Income (Loss) of Affiliates</t>
  </si>
  <si>
    <t>Other Income (Expense) — Net</t>
  </si>
  <si>
    <t>Income Before Income Taxes</t>
  </si>
  <si>
    <t>Income Tax Expense</t>
  </si>
  <si>
    <t>Net Income</t>
  </si>
  <si>
    <t>Less: Net Income Attributable to
   Noncontrolling Interest</t>
  </si>
  <si>
    <t>Net Income Attributable to AT&amp;T</t>
  </si>
  <si>
    <t>Less: Preferred Stock Dividends</t>
  </si>
  <si>
    <t>Net Income Attributable
   to Common Stock</t>
  </si>
  <si>
    <t>Basic Earnings Per Share Attributable
   to Common Stock</t>
  </si>
  <si>
    <t>Weighted Average Common
   Shares Outstanding (000,000)</t>
  </si>
  <si>
    <t>Diluted Earnings Per Share Attributable
   to Common Stock</t>
  </si>
  <si>
    <t>Weighted Average Common
   Shares Outstanding with Dilution (000,000)</t>
  </si>
  <si>
    <t>Consolidated Balance Sheets</t>
  </si>
  <si>
    <t>Dollars in millions</t>
  </si>
  <si>
    <t>Jun. 30,</t>
  </si>
  <si>
    <t>Dec. 31,</t>
  </si>
  <si>
    <t>Assets</t>
  </si>
  <si>
    <t>Current Assets</t>
  </si>
  <si>
    <t>Cash and cash equivalents</t>
  </si>
  <si>
    <t>Accounts receivable – net of related allowances for credit loss of $843 and $1,221</t>
  </si>
  <si>
    <t>Inventories</t>
  </si>
  <si>
    <t>Prepaid and other current assets</t>
  </si>
  <si>
    <t>Total current assets</t>
  </si>
  <si>
    <t>Noncurrent Inventories and Theatrical Film and Television Production Costs</t>
  </si>
  <si>
    <t>Property, Plant and Equipment – Net</t>
  </si>
  <si>
    <t>Goodwill</t>
  </si>
  <si>
    <t>Licenses – Net</t>
  </si>
  <si>
    <t>Trademarks and Trade Names – Net</t>
  </si>
  <si>
    <t>Distribution Networks – Net</t>
  </si>
  <si>
    <t>Other Intangible Assets – Net</t>
  </si>
  <si>
    <t>Investments in and Advances to Equity Affiliates</t>
  </si>
  <si>
    <t>Operating Lease Right-Of-Use Assets</t>
  </si>
  <si>
    <t>Deposits on Wireless Licenses</t>
  </si>
  <si>
    <t>Other Assets</t>
  </si>
  <si>
    <t>Total Assets</t>
  </si>
  <si>
    <t>Liabilities and Stockholders’ Equity</t>
  </si>
  <si>
    <t>Current Liabilities</t>
  </si>
  <si>
    <t>Debt maturing within one year</t>
  </si>
  <si>
    <t>Accounts payable and accrued liabilities</t>
  </si>
  <si>
    <t>Advanced billings and customer deposits</t>
  </si>
  <si>
    <t>Dividends payable</t>
  </si>
  <si>
    <t>Total current liabilities</t>
  </si>
  <si>
    <t>Long-Term Debt</t>
  </si>
  <si>
    <t>Deferred Credits and Other Noncurrent Liabilities</t>
  </si>
  <si>
    <t>Deferred income taxes</t>
  </si>
  <si>
    <t>Postemployment benefit obligation</t>
  </si>
  <si>
    <t>Operating lease liabilities</t>
  </si>
  <si>
    <t>Other noncurrent liabilities</t>
  </si>
  <si>
    <t>Total deferred credits and other noncurrent liabilities</t>
  </si>
  <si>
    <t>Stockholders’ Equity</t>
  </si>
  <si>
    <t>Preferred stock</t>
  </si>
  <si>
    <t>Common stock</t>
  </si>
  <si>
    <t>Additional paid-in capital</t>
  </si>
  <si>
    <t>Retained earnings</t>
  </si>
  <si>
    <t>Treasury stock</t>
  </si>
  <si>
    <t>Accumulated other comprehensive income</t>
  </si>
  <si>
    <t>Noncontrolling interest</t>
  </si>
  <si>
    <t>Total stockholders’ equity</t>
  </si>
  <si>
    <t>Total Liabilities and Stockholders’ Equity</t>
  </si>
  <si>
    <t>Consolidated Statements of Cash Flows</t>
  </si>
  <si>
    <t>Operating Activities</t>
  </si>
  <si>
    <t>Net income</t>
  </si>
  <si>
    <t>Adjustments to reconcile net income to net cash provided by operating activities:</t>
  </si>
  <si>
    <t>Amortization of film and television costs</t>
  </si>
  <si>
    <t>Undistributed earnings from investments in equity affiliates</t>
  </si>
  <si>
    <t>Provision for uncollectible accounts</t>
  </si>
  <si>
    <t>Deferred income tax expense</t>
  </si>
  <si>
    <t>Net (gain) loss on investments, net of impairments</t>
  </si>
  <si>
    <t>Pension and postretirement benefit expense (credit)</t>
  </si>
  <si>
    <t>Actuarial (gain) loss on pension and postretirement benefits</t>
  </si>
  <si>
    <t>Changes in operating assets and liabilities:</t>
  </si>
  <si>
    <t>Receivables</t>
  </si>
  <si>
    <t>Other current assets, inventories and theatrical film and television production costs</t>
  </si>
  <si>
    <t>Accounts payable and other accrued liabilities</t>
  </si>
  <si>
    <t>Equipment installment receivables and related sales</t>
  </si>
  <si>
    <t>Deferred customer contract acquisition and fulfillment costs</t>
  </si>
  <si>
    <t>Postretirement claims and contributions</t>
  </si>
  <si>
    <t>Other - net</t>
  </si>
  <si>
    <t>Total adjustments</t>
  </si>
  <si>
    <t>Net Cash Provided by Operating Activities</t>
  </si>
  <si>
    <t>Investing Activities</t>
  </si>
  <si>
    <t>Capital expenditures</t>
  </si>
  <si>
    <t>Acquisitions, net of cash acquired</t>
  </si>
  <si>
    <t>Dispositions</t>
  </si>
  <si>
    <t>Net Cash Used in Investing Activities</t>
  </si>
  <si>
    <t>Financing Activities</t>
  </si>
  <si>
    <t>Net change in short-term borrowings with original maturities of three months or less</t>
  </si>
  <si>
    <t>Issuance of other short-term borrowings</t>
  </si>
  <si>
    <t>Repayment of other short-term borrowings</t>
  </si>
  <si>
    <t>Issuance of long-term debt</t>
  </si>
  <si>
    <t>Repayment of long-term debt</t>
  </si>
  <si>
    <t>Payment of vendor financing</t>
  </si>
  <si>
    <t>Issuance of preferred stock</t>
  </si>
  <si>
    <t>Purchase of treasury stock</t>
  </si>
  <si>
    <t>Issuance of treasury stock</t>
  </si>
  <si>
    <t>Issuance of preferred interests in subsidiaries</t>
  </si>
  <si>
    <t>Redemption of preferred interest in subsidiary</t>
  </si>
  <si>
    <t>Dividends paid</t>
  </si>
  <si>
    <t>Net Cash Provided by (Used in) Financing Activities</t>
  </si>
  <si>
    <t>Net increase in cash and cash equivalents and restricted cash</t>
  </si>
  <si>
    <t>Cash and cash equivalents and restricted cash beginning of year</t>
  </si>
  <si>
    <t>Cash and Cash Equivalents and Restricted Cash End of Period</t>
  </si>
  <si>
    <t>Consolidated Supplementary Data</t>
  </si>
  <si>
    <t>Supplementary Financial Data</t>
  </si>
  <si>
    <t>Purchase of property and equipment</t>
  </si>
  <si>
    <t>Interest during construction - capital expenditures</t>
  </si>
  <si>
    <t>Total Capital Expenditures</t>
  </si>
  <si>
    <t>Acquisition, net of cash acquired</t>
  </si>
  <si>
    <t>Business acquisitions</t>
  </si>
  <si>
    <t>Spectrum acquisitions</t>
  </si>
  <si>
    <t>Interest during construction - spectrum</t>
  </si>
  <si>
    <t>Total Acquisitions</t>
  </si>
  <si>
    <r>
      <rPr>
        <sz val="10"/>
        <color rgb="FF000000"/>
        <rFont val="Times New Roman"/>
        <family val="1"/>
      </rPr>
      <t>Cash Paid for Programming and Produced Film/TV Content</t>
    </r>
  </si>
  <si>
    <t>Dividends Declared per Common Share</t>
  </si>
  <si>
    <t>End of Period Common Shares Outstanding (000,000)</t>
  </si>
  <si>
    <t>Debt Ratio</t>
  </si>
  <si>
    <t>Total Employees</t>
  </si>
  <si>
    <t>Supplementary Operating Data</t>
  </si>
  <si>
    <t>Subscribers and connections in thousands</t>
  </si>
  <si>
    <t>June 30,</t>
  </si>
  <si>
    <t>Broadband Connections</t>
  </si>
  <si>
    <t>IP</t>
  </si>
  <si>
    <t>DSL</t>
  </si>
  <si>
    <t>Total Broadband Connections</t>
  </si>
  <si>
    <t>Voice Connections</t>
  </si>
  <si>
    <t>Network Access Lines</t>
  </si>
  <si>
    <t>U-verse VoIP Connections</t>
  </si>
  <si>
    <t>Total Retail Voice Connections</t>
  </si>
  <si>
    <t>Broadband Net Additions</t>
  </si>
  <si>
    <t>Total Broadband Net Additions</t>
  </si>
  <si>
    <t>COMMUNICATIONS SEGMENT</t>
  </si>
  <si>
    <t>Segment Results</t>
  </si>
  <si>
    <t>Segment Operating Revenues</t>
  </si>
  <si>
    <t>Mobility</t>
  </si>
  <si>
    <t>Consumer Wireline</t>
  </si>
  <si>
    <t>Business Wireline</t>
  </si>
  <si>
    <t>Total Segment Operating Revenues</t>
  </si>
  <si>
    <t>Segment Operating Contribution</t>
  </si>
  <si>
    <t>Total Segment Operating Contribution</t>
  </si>
  <si>
    <t>Broadband  Net Additions</t>
  </si>
  <si>
    <t>Mobility provides nationwide wireless service and equipment.</t>
  </si>
  <si>
    <t>Mobility Results</t>
  </si>
  <si>
    <t>Operations and support</t>
  </si>
  <si>
    <t>Operating Contribution</t>
  </si>
  <si>
    <t>Operating Income Margin</t>
  </si>
  <si>
    <t>Mobility Subscribers</t>
  </si>
  <si>
    <t>Postpaid</t>
  </si>
  <si>
    <t>Postpaid phone</t>
  </si>
  <si>
    <t>Prepaid</t>
  </si>
  <si>
    <t>Reseller</t>
  </si>
  <si>
    <t>Connected Devices</t>
  </si>
  <si>
    <t>Total Mobility Subscribers</t>
  </si>
  <si>
    <t>Mobility Net Additions</t>
  </si>
  <si>
    <t>Postpaid Phone Net Additions</t>
  </si>
  <si>
    <t>Total Phone Net Additions</t>
  </si>
  <si>
    <t>Total Mobility Net Additions</t>
  </si>
  <si>
    <t>Postpaid Churn</t>
  </si>
  <si>
    <t>Postpaid Phone-Only Churn</t>
  </si>
  <si>
    <t xml:space="preserve">Business Wireline provides advanced IP-based services, as well as traditional data services to business customers.
Results have been recast to characterize revenues as either service or equipment, consistent with the way we are managing the business unit. </t>
  </si>
  <si>
    <t>Business Wireline Results</t>
  </si>
  <si>
    <t> </t>
  </si>
  <si>
    <t>Business Solutions</t>
  </si>
  <si>
    <t>As a supplemental presentation to our Communications segment operating results, we are providing a view of our AT&amp;T Business Solutions results which includes both wireless and fixed operations. This combined view presents a complete profile of the entire business customer relationship and underscores the importance of mobile solutions to serving our business customers. 
Results have been recast to conform to the current period's classification of revenues.</t>
  </si>
  <si>
    <t>Business Solutions Results</t>
  </si>
  <si>
    <t>Wireless service</t>
  </si>
  <si>
    <t>Wireline service</t>
  </si>
  <si>
    <t>Wireless equipment</t>
  </si>
  <si>
    <t>Wireline equipment</t>
  </si>
  <si>
    <t>Consumer Wireline provides broadband, including fiber, and voice communication services primarily to residential customers.
Results have been recast to refine the allocation of shared infrastructure and deferred customer acquisition costs between Consumer Wireline and Video.</t>
  </si>
  <si>
    <t>Consumer Wireline Results</t>
  </si>
  <si>
    <t>Video entertainment</t>
  </si>
  <si>
    <t>Broadband</t>
  </si>
  <si>
    <t>Legacy voice and data services</t>
  </si>
  <si>
    <t>Other service and equipment</t>
  </si>
  <si>
    <t>Video Connections</t>
  </si>
  <si>
    <t>Premium TV</t>
  </si>
  <si>
    <t>AT&amp;T TV Now</t>
  </si>
  <si>
    <t>Total Video Connections</t>
  </si>
  <si>
    <t>Total Broadband and DSL Connections</t>
  </si>
  <si>
    <t>Fiber Broadband Connections</t>
  </si>
  <si>
    <t>Retail Consumer Switched Access Lines</t>
  </si>
  <si>
    <t>U-verse Consumer VoIP Connections</t>
  </si>
  <si>
    <t>Total Retail Consumer Voice Connections</t>
  </si>
  <si>
    <t>Video Net Additions</t>
  </si>
  <si>
    <r>
      <rPr>
        <sz val="10"/>
        <color rgb="FF000000"/>
        <rFont val="Times New Roman"/>
        <family val="1"/>
      </rPr>
      <t xml:space="preserve">Premium TV </t>
    </r>
    <r>
      <rPr>
        <vertAlign val="superscript"/>
        <sz val="10"/>
        <color rgb="FF000000"/>
        <rFont val="Times New Roman"/>
        <family val="1"/>
      </rPr>
      <t>1</t>
    </r>
  </si>
  <si>
    <t>Total Video Net Additions</t>
  </si>
  <si>
    <t>Total Broadband and DSL Net Additions</t>
  </si>
  <si>
    <t>Fiber Broadband Net Additions</t>
  </si>
  <si>
    <r>
      <rPr>
        <b/>
        <u/>
        <sz val="12"/>
        <color rgb="FF548DD4"/>
        <rFont val="Times New Roman"/>
        <family val="1"/>
      </rPr>
      <t>W</t>
    </r>
    <r>
      <rPr>
        <b/>
        <u/>
        <sz val="10"/>
        <color rgb="FF548DD4"/>
        <rFont val="Times New Roman"/>
        <family val="1"/>
      </rPr>
      <t>ARNER</t>
    </r>
    <r>
      <rPr>
        <b/>
        <u/>
        <sz val="12"/>
        <color rgb="FF548DD4"/>
        <rFont val="Times New Roman"/>
        <family val="1"/>
      </rPr>
      <t>M</t>
    </r>
    <r>
      <rPr>
        <b/>
        <u/>
        <sz val="10"/>
        <color rgb="FF548DD4"/>
        <rFont val="Times New Roman"/>
        <family val="1"/>
      </rPr>
      <t>EDIA</t>
    </r>
    <r>
      <rPr>
        <b/>
        <u/>
        <sz val="12"/>
        <color rgb="FF548DD4"/>
        <rFont val="Times New Roman"/>
        <family val="1"/>
      </rPr>
      <t xml:space="preserve"> SEGMENT</t>
    </r>
  </si>
  <si>
    <t>Subscription</t>
  </si>
  <si>
    <t>Content and other</t>
  </si>
  <si>
    <t>Advertising</t>
  </si>
  <si>
    <t>Direct Costs</t>
  </si>
  <si>
    <t>Programming</t>
  </si>
  <si>
    <t>Marketing</t>
  </si>
  <si>
    <t>Other</t>
  </si>
  <si>
    <t>General and administrative</t>
  </si>
  <si>
    <t>Basic Networks</t>
  </si>
  <si>
    <t>Basic Networks creates and programs branded news, entertainment, sports and kids multi-platform content that is sold to various distribution affiliates. Basic Networks also sells advertising on its networks and digital properties.</t>
  </si>
  <si>
    <t>Basic Networks Results</t>
  </si>
  <si>
    <t>Programming costs</t>
  </si>
  <si>
    <t>Total Direct Costs</t>
  </si>
  <si>
    <t>LATIN AMERICA SEGMENT</t>
  </si>
  <si>
    <t>The Latin America segment provides entertainment and wireless service outside of the U.S. Our international subsidiaries conduct business in their local currency and operating results are converted to U.S. dollars using official exchange rates. The Latin America segment contains two business units: Vrio and Mexico.</t>
  </si>
  <si>
    <t>Vrio</t>
  </si>
  <si>
    <t>Mexico</t>
  </si>
  <si>
    <t>Vrio provides entertainment services to customers utilizing satellite technology in Latin America and the Caribbean.</t>
  </si>
  <si>
    <t>Vrio Results</t>
  </si>
  <si>
    <t>Equity in Net Income of Affiliates</t>
  </si>
  <si>
    <t>Vrio Video Subscribers</t>
  </si>
  <si>
    <r>
      <rPr>
        <b/>
        <sz val="10"/>
        <color rgb="FF000000"/>
        <rFont val="Times New Roman"/>
        <family val="1"/>
      </rPr>
      <t>Vrio Video Net Additions</t>
    </r>
    <r>
      <rPr>
        <b/>
        <vertAlign val="superscript"/>
        <sz val="10"/>
        <color rgb="FF000000"/>
        <rFont val="Times New Roman"/>
        <family val="1"/>
      </rPr>
      <t>1</t>
    </r>
  </si>
  <si>
    <r>
      <rPr>
        <sz val="9"/>
        <color rgb="FF000000"/>
        <rFont val="Times New Roman"/>
        <family val="1"/>
      </rPr>
      <t xml:space="preserve">	1.The nine-month period ended September 30, 2020 excludes the impact of 2.2 million subscriber disconnections resulting from the closure of our DIRECTV operations in Venezuela.</t>
    </r>
  </si>
  <si>
    <r>
      <rPr>
        <b/>
        <u/>
        <sz val="12"/>
        <color rgb="FF548DD4"/>
        <rFont val="Times New Roman"/>
        <family val="1"/>
      </rPr>
      <t>Mexico</t>
    </r>
  </si>
  <si>
    <r>
      <rPr>
        <sz val="10"/>
        <color rgb="FF000000"/>
        <rFont val="Times New Roman"/>
        <family val="1"/>
      </rPr>
      <t>Mexico provides wireless services and equipment to customers in Mexico.</t>
    </r>
  </si>
  <si>
    <t>Mexico Results</t>
  </si>
  <si>
    <t>Operating Income (Loss)</t>
  </si>
  <si>
    <t>Mexico Wireless Subscribers</t>
  </si>
  <si>
    <t>Total Mexico Wireless Subscribers</t>
  </si>
  <si>
    <t>Mexico Wireless Net Additions</t>
  </si>
  <si>
    <t>Total Mexico Wireless Net Additions</t>
  </si>
  <si>
    <t>Video</t>
  </si>
  <si>
    <t>As a supplemental presentation, we are providing a view of our Video business that is included in Corporate and Other. Video provides video, including over-the-top (OTT) services and also sells advertising on video distribution platforms. 
Results have been recast to refine the allocation of shared infrastructure and deferred customer acquisition costs between Video and Consumer Wireline.</t>
  </si>
  <si>
    <t>Video Results</t>
  </si>
  <si>
    <t>Premium TV Connections</t>
  </si>
  <si>
    <t>Premium TV Net Additions</t>
  </si>
  <si>
    <t>SUPPLEMENTAL SEGMENT RECONCILIATION</t>
  </si>
  <si>
    <t>Three Months Ended</t>
  </si>
  <si>
    <t>Revenues</t>
  </si>
  <si>
    <t>Operations
and Support
Expenses</t>
  </si>
  <si>
    <t>EBITDA</t>
  </si>
  <si>
    <t>Depreciation
and
Amortization</t>
  </si>
  <si>
    <t>Operating
Income (Loss)</t>
  </si>
  <si>
    <t>Equity in Net
Income (Loss) of
Affiliates</t>
  </si>
  <si>
    <t>Segment
Contribution</t>
  </si>
  <si>
    <t>Communications</t>
  </si>
  <si>
    <t>Total Communications</t>
  </si>
  <si>
    <t>WarnerMedia</t>
  </si>
  <si>
    <t>Turner</t>
  </si>
  <si>
    <t>Home Box Office</t>
  </si>
  <si>
    <t>Warner Bros.</t>
  </si>
  <si>
    <t>Eliminations and other</t>
  </si>
  <si>
    <t>Latin America</t>
  </si>
  <si>
    <t>Total Latin America</t>
  </si>
  <si>
    <t>Segment Total</t>
  </si>
  <si>
    <t>Corporate and Other</t>
  </si>
  <si>
    <t>Corporate</t>
  </si>
  <si>
    <t>Acquisition-related items</t>
  </si>
  <si>
    <t>Certain significant items</t>
  </si>
  <si>
    <t>Eliminations and consolidations</t>
  </si>
  <si>
    <t>Operations and Support Expenses</t>
  </si>
  <si>
    <t>Depreciation and Amortization</t>
  </si>
  <si>
    <t>Segment Contribution</t>
  </si>
  <si>
    <t>Six Months Ended</t>
  </si>
  <si>
    <t>The Communications segment provides wireless and wireline telecom and broadband services to consumers located in the U.S. and businesses globally. The Communications segment contains three reporting units: Mobility, Business Wireline, and Consumer Wireline.
Results have been recast to remove the Video business, instead reporting those results in Corporate and Other.</t>
  </si>
  <si>
    <t>The WarnerMedia segment develops, produces and distributes feature films, television, gaming and other content in various physical and digital formats globally. WarnerMedia content is distributed through basic networks, Direct-to-Consumer (DTC) or theatrical, TV content and games licensing. Segment results also include Xandr advertising and Otter Media Holdings. Additional information is provided as part of the earnings material on the company’s Investor Relations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</si>
</sst>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64" formatCode="#,##0;\(#,##0\);#,##0;_(@_)"/>
    <numFmt numFmtId="165" formatCode="&quot;$&quot;* #,##0,,_);&quot;$&quot;* \(#,##0,,\);&quot;$&quot;* &quot;-&quot;_);_(@_)"/>
    <numFmt numFmtId="166" formatCode="#,##0.0_)%;\(#,##0.0\)%;&quot;-&quot;_)\%;_(@_)"/>
    <numFmt numFmtId="167" formatCode="* #,##0,,;* \(#,##0,,\);* &quot;-&quot;;_(@_)"/>
    <numFmt numFmtId="168" formatCode="&quot;$&quot;* #,##0.00_);&quot;$&quot;* \(#,##0.00\);&quot;$&quot;* &quot;-&quot;_);_(@_)"/>
    <numFmt numFmtId="169" formatCode="#0;&quot;-&quot;#0;#0;_(@_)"/>
    <numFmt numFmtId="170" formatCode="#0.0_)%;\(#0.0\)%;&quot;-&quot;_)\%;_(@_)"/>
    <numFmt numFmtId="171" formatCode="* #,##0,;* \(#,##0,\);* &quot;-&quot;;_(@_)"/>
    <numFmt numFmtId="172" formatCode="* #,##0_)&quot; BP&quot;;* \(#,##0\)&quot; BP&quot;;* &quot;-&quot;_)&quot; BP&quot;;_(@_)"/>
    <numFmt numFmtId="173" formatCode="* #,##0;* \(#,##0\);* &quot;-&quot;;_(@_)"/>
    <numFmt numFmtId="174" formatCode="#,##0.00_)%;\(#,##0.00\)%;&quot;-&quot;_)\%;_(@_)"/>
    <numFmt numFmtId="175" formatCode="mmmm\ d\,\ yyyy"/>
  </numFmts>
  <fonts count="23" x14ac:knownFonts="1">
    <font>
      <sz val="10"/>
      <name val="Arial"/>
    </font>
    <font>
      <b/>
      <sz val="10"/>
      <color rgb="FF548DD4"/>
      <name val="Times New Roman"/>
      <family val="1"/>
    </font>
    <font>
      <b/>
      <sz val="11"/>
      <color rgb="FFFFFFFF"/>
      <name val="Times New Roman"/>
      <family val="1"/>
    </font>
    <font>
      <i/>
      <sz val="10"/>
      <name val="Times New Roman"/>
      <family val="1"/>
    </font>
    <font>
      <sz val="10"/>
      <name val="Times New Roman"/>
      <family val="1"/>
    </font>
    <font>
      <b/>
      <sz val="10"/>
      <name val="Times New Roman"/>
      <family val="1"/>
    </font>
    <font>
      <sz val="10"/>
      <name val="Arial"/>
      <family val="2"/>
    </font>
    <font>
      <sz val="9"/>
      <name val="Times New Roman"/>
      <family val="1"/>
    </font>
    <font>
      <b/>
      <sz val="12"/>
      <color rgb="FF548DD4"/>
      <name val="Times New Roman"/>
      <family val="1"/>
    </font>
    <font>
      <b/>
      <sz val="11"/>
      <name val="Times New Roman"/>
      <family val="1"/>
    </font>
    <font>
      <b/>
      <sz val="9"/>
      <name val="Times New Roman"/>
      <family val="1"/>
    </font>
    <font>
      <b/>
      <sz val="10"/>
      <color rgb="FFFFFFFF"/>
      <name val="Times New Roman"/>
      <family val="1"/>
    </font>
    <font>
      <b/>
      <u/>
      <sz val="12"/>
      <color rgb="FF548DD6"/>
      <name val="Times New Roman"/>
      <family val="1"/>
    </font>
    <font>
      <sz val="10"/>
      <color rgb="FF000000"/>
      <name val="Times New Roman"/>
      <family val="1"/>
    </font>
    <font>
      <i/>
      <sz val="10"/>
      <color rgb="FF000000"/>
      <name val="Times New Roman"/>
      <family val="1"/>
    </font>
    <font>
      <b/>
      <sz val="10"/>
      <color rgb="FF000000"/>
      <name val="Times New Roman"/>
      <family val="1"/>
    </font>
    <font>
      <sz val="10"/>
      <color rgb="FF000000"/>
      <name val="Arial"/>
      <family val="2"/>
    </font>
    <font>
      <sz val="9"/>
      <color rgb="FF000000"/>
      <name val="Times New Roman"/>
      <family val="1"/>
    </font>
    <font>
      <b/>
      <u/>
      <sz val="12"/>
      <color rgb="FF548DD4"/>
      <name val="Times New Roman"/>
      <family val="1"/>
    </font>
    <font>
      <b/>
      <i/>
      <sz val="10"/>
      <name val="Times New Roman"/>
      <family val="1"/>
    </font>
    <font>
      <vertAlign val="superscript"/>
      <sz val="10"/>
      <color rgb="FF000000"/>
      <name val="Times New Roman"/>
      <family val="1"/>
    </font>
    <font>
      <b/>
      <u/>
      <sz val="10"/>
      <color rgb="FF548DD4"/>
      <name val="Times New Roman"/>
      <family val="1"/>
    </font>
    <font>
      <b/>
      <vertAlign val="superscript"/>
      <sz val="10"/>
      <color rgb="FF000000"/>
      <name val="Times New Roman"/>
      <family val="1"/>
    </font>
  </fonts>
  <fills count="6">
    <fill>
      <patternFill patternType="none"/>
    </fill>
    <fill>
      <patternFill patternType="gray125"/>
    </fill>
    <fill>
      <patternFill patternType="solid">
        <fgColor rgb="FF009FDB"/>
        <bgColor indexed="64"/>
      </patternFill>
    </fill>
    <fill>
      <patternFill patternType="solid">
        <fgColor rgb="FFFFFFFF"/>
        <bgColor indexed="64"/>
      </patternFill>
    </fill>
    <fill>
      <patternFill patternType="solid">
        <fgColor rgb="FFCCEEFF"/>
        <bgColor indexed="64"/>
      </patternFill>
    </fill>
    <fill>
      <patternFill patternType="solid">
        <fgColor rgb="FFCDF2FF"/>
        <bgColor indexed="64"/>
      </patternFill>
    </fill>
  </fills>
  <borders count="49">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top/>
      <bottom style="thin">
        <color rgb="FF000000"/>
      </bottom>
      <diagonal/>
    </border>
    <border>
      <left/>
      <right style="thin">
        <color rgb="FF000000"/>
      </right>
      <top/>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style="thin">
        <color rgb="FF000000"/>
      </left>
      <right/>
      <top style="double">
        <color rgb="FF000000"/>
      </top>
      <bottom/>
      <diagonal/>
    </border>
    <border>
      <left/>
      <right/>
      <top style="double">
        <color rgb="FF000000"/>
      </top>
      <bottom/>
      <diagonal/>
    </border>
    <border>
      <left style="thin">
        <color rgb="FF000000"/>
      </left>
      <right/>
      <top/>
      <bottom style="double">
        <color rgb="FF000000"/>
      </bottom>
      <diagonal/>
    </border>
    <border>
      <left/>
      <right/>
      <top/>
      <bottom style="double">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right style="thin">
        <color rgb="FF000000"/>
      </right>
      <top/>
      <bottom style="double">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bottom/>
      <diagonal/>
    </border>
    <border>
      <left/>
      <right style="thin">
        <color indexed="64"/>
      </right>
      <top/>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double">
        <color rgb="FF000000"/>
      </bottom>
      <diagonal/>
    </border>
    <border>
      <left style="thin">
        <color indexed="64"/>
      </left>
      <right/>
      <top style="double">
        <color rgb="FF000000"/>
      </top>
      <bottom/>
      <diagonal/>
    </border>
    <border>
      <left style="thin">
        <color indexed="64"/>
      </left>
      <right/>
      <top/>
      <bottom style="double">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rgb="FF000000"/>
      </top>
      <bottom style="thin">
        <color rgb="FF000000"/>
      </bottom>
      <diagonal/>
    </border>
    <border>
      <left/>
      <right style="thin">
        <color indexed="64"/>
      </right>
      <top style="thin">
        <color rgb="FF000000"/>
      </top>
      <bottom style="double">
        <color rgb="FF000000"/>
      </bottom>
      <diagonal/>
    </border>
    <border>
      <left/>
      <right style="thin">
        <color indexed="64"/>
      </right>
      <top style="double">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indexed="64"/>
      </top>
      <bottom/>
      <diagonal/>
    </border>
    <border>
      <left style="thin">
        <color indexed="64"/>
      </left>
      <right/>
      <top style="double">
        <color rgb="FF000000"/>
      </top>
      <bottom style="thin">
        <color indexed="64"/>
      </bottom>
      <diagonal/>
    </border>
    <border>
      <left/>
      <right/>
      <top style="double">
        <color rgb="FF000000"/>
      </top>
      <bottom style="thin">
        <color indexed="64"/>
      </bottom>
      <diagonal/>
    </border>
    <border>
      <left/>
      <right style="thin">
        <color indexed="64"/>
      </right>
      <top style="double">
        <color rgb="FF000000"/>
      </top>
      <bottom style="thin">
        <color indexed="64"/>
      </bottom>
      <diagonal/>
    </border>
    <border>
      <left/>
      <right style="thin">
        <color indexed="64"/>
      </right>
      <top/>
      <bottom style="double">
        <color rgb="FF000000"/>
      </bottom>
      <diagonal/>
    </border>
  </borders>
  <cellStyleXfs count="1">
    <xf numFmtId="0" fontId="0" fillId="0" borderId="0"/>
  </cellStyleXfs>
  <cellXfs count="491">
    <xf numFmtId="0" fontId="0" fillId="0" borderId="0" xfId="0"/>
    <xf numFmtId="0" fontId="3" fillId="0" borderId="2" xfId="0" applyFont="1" applyBorder="1" applyAlignment="1">
      <alignment horizontal="left" wrapText="1"/>
    </xf>
    <xf numFmtId="0" fontId="3" fillId="0" borderId="3" xfId="0" applyFont="1" applyBorder="1" applyAlignment="1">
      <alignment horizontal="left" wrapText="1"/>
    </xf>
    <xf numFmtId="0" fontId="4" fillId="0" borderId="4" xfId="0" applyFont="1" applyBorder="1" applyAlignment="1">
      <alignment horizontal="center" wrapText="1"/>
    </xf>
    <xf numFmtId="0" fontId="4" fillId="0" borderId="0" xfId="0" applyFont="1" applyAlignment="1">
      <alignment horizontal="center" wrapText="1"/>
    </xf>
    <xf numFmtId="0" fontId="4" fillId="0" borderId="5" xfId="0" applyFont="1" applyBorder="1" applyAlignment="1">
      <alignment horizontal="center" wrapText="1"/>
    </xf>
    <xf numFmtId="164" fontId="5" fillId="0" borderId="6" xfId="0" applyNumberFormat="1" applyFont="1" applyBorder="1" applyAlignment="1">
      <alignment horizontal="center" wrapText="1"/>
    </xf>
    <xf numFmtId="164" fontId="4" fillId="0" borderId="6" xfId="0" applyNumberFormat="1" applyFont="1" applyBorder="1" applyAlignment="1">
      <alignment horizontal="center" wrapText="1"/>
    </xf>
    <xf numFmtId="0" fontId="4" fillId="0" borderId="7" xfId="0" applyFont="1" applyBorder="1" applyAlignment="1">
      <alignment horizontal="center" wrapText="1"/>
    </xf>
    <xf numFmtId="0" fontId="5" fillId="0" borderId="2" xfId="0" applyFont="1" applyBorder="1" applyAlignment="1">
      <alignment horizontal="left" wrapText="1"/>
    </xf>
    <xf numFmtId="165" fontId="5" fillId="0" borderId="0" xfId="0" applyNumberFormat="1" applyFont="1" applyAlignment="1">
      <alignment wrapText="1"/>
    </xf>
    <xf numFmtId="166" fontId="4" fillId="0" borderId="0" xfId="0" applyNumberFormat="1" applyFont="1" applyAlignment="1">
      <alignment horizontal="right" wrapText="1"/>
    </xf>
    <xf numFmtId="166" fontId="4" fillId="0" borderId="5" xfId="0" applyNumberFormat="1" applyFont="1" applyBorder="1" applyAlignment="1">
      <alignment horizontal="right" wrapText="1"/>
    </xf>
    <xf numFmtId="167" fontId="5" fillId="0" borderId="4" xfId="0" applyNumberFormat="1" applyFont="1" applyBorder="1" applyAlignment="1">
      <alignment wrapText="1"/>
    </xf>
    <xf numFmtId="167" fontId="5" fillId="0" borderId="4" xfId="0" applyNumberFormat="1" applyFont="1" applyBorder="1" applyAlignment="1">
      <alignment wrapText="1"/>
    </xf>
    <xf numFmtId="167" fontId="5" fillId="0" borderId="6" xfId="0" applyNumberFormat="1" applyFont="1" applyBorder="1" applyAlignment="1">
      <alignment wrapText="1"/>
    </xf>
    <xf numFmtId="0" fontId="5" fillId="0" borderId="3" xfId="0" applyFont="1" applyBorder="1" applyAlignment="1">
      <alignment horizontal="left" wrapText="1"/>
    </xf>
    <xf numFmtId="0" fontId="4" fillId="0" borderId="3" xfId="0" applyFont="1" applyBorder="1" applyAlignment="1">
      <alignment horizontal="left" wrapText="1" indent="2"/>
    </xf>
    <xf numFmtId="167" fontId="5" fillId="0" borderId="0" xfId="0" applyNumberFormat="1" applyFont="1" applyAlignment="1">
      <alignment wrapText="1"/>
    </xf>
    <xf numFmtId="167" fontId="4" fillId="0" borderId="9" xfId="0" applyNumberFormat="1" applyFont="1" applyBorder="1" applyAlignment="1">
      <alignment wrapText="1"/>
    </xf>
    <xf numFmtId="167" fontId="4" fillId="0" borderId="0" xfId="0" applyNumberFormat="1" applyFont="1" applyAlignment="1">
      <alignment wrapText="1"/>
    </xf>
    <xf numFmtId="167" fontId="4" fillId="0" borderId="4" xfId="0" applyNumberFormat="1" applyFont="1" applyBorder="1" applyAlignment="1">
      <alignment wrapText="1"/>
    </xf>
    <xf numFmtId="167" fontId="4" fillId="0" borderId="6" xfId="0" applyNumberFormat="1" applyFont="1" applyBorder="1" applyAlignment="1">
      <alignment wrapText="1"/>
    </xf>
    <xf numFmtId="165" fontId="5" fillId="0" borderId="11" xfId="0" applyNumberFormat="1" applyFont="1" applyBorder="1" applyAlignment="1">
      <alignment wrapText="1"/>
    </xf>
    <xf numFmtId="165" fontId="4" fillId="0" borderId="11" xfId="0" applyNumberFormat="1" applyFont="1" applyBorder="1" applyAlignment="1">
      <alignment wrapText="1"/>
    </xf>
    <xf numFmtId="0" fontId="5" fillId="0" borderId="12" xfId="0" applyFont="1" applyBorder="1" applyAlignment="1">
      <alignment horizontal="left" wrapText="1"/>
    </xf>
    <xf numFmtId="167" fontId="5" fillId="0" borderId="13" xfId="0" applyNumberFormat="1" applyFont="1" applyBorder="1" applyAlignment="1">
      <alignment wrapText="1"/>
    </xf>
    <xf numFmtId="167" fontId="4" fillId="0" borderId="13" xfId="0" applyNumberFormat="1" applyFont="1" applyBorder="1" applyAlignment="1">
      <alignment wrapText="1"/>
    </xf>
    <xf numFmtId="0" fontId="5" fillId="0" borderId="14" xfId="0" applyFont="1" applyBorder="1" applyAlignment="1">
      <alignment horizontal="left" wrapText="1"/>
    </xf>
    <xf numFmtId="165" fontId="5" fillId="0" borderId="15" xfId="0" applyNumberFormat="1" applyFont="1" applyBorder="1" applyAlignment="1">
      <alignment wrapText="1"/>
    </xf>
    <xf numFmtId="165" fontId="4" fillId="0" borderId="15" xfId="0" applyNumberFormat="1" applyFont="1" applyBorder="1" applyAlignment="1">
      <alignment wrapText="1"/>
    </xf>
    <xf numFmtId="166" fontId="4" fillId="0" borderId="4" xfId="0" applyNumberFormat="1" applyFont="1" applyBorder="1" applyAlignment="1">
      <alignment horizontal="right" wrapText="1"/>
    </xf>
    <xf numFmtId="166" fontId="4" fillId="0" borderId="7" xfId="0" applyNumberFormat="1" applyFont="1" applyBorder="1" applyAlignment="1">
      <alignment horizontal="right" wrapText="1"/>
    </xf>
    <xf numFmtId="0" fontId="6" fillId="0" borderId="3" xfId="0" applyFont="1" applyBorder="1" applyAlignment="1">
      <alignment wrapText="1"/>
    </xf>
    <xf numFmtId="0" fontId="4" fillId="0" borderId="9" xfId="0" applyFont="1" applyBorder="1" applyAlignment="1">
      <alignment horizontal="center" wrapText="1"/>
    </xf>
    <xf numFmtId="0" fontId="4" fillId="0" borderId="17" xfId="0" applyFont="1" applyBorder="1" applyAlignment="1">
      <alignment horizontal="center" wrapText="1"/>
    </xf>
    <xf numFmtId="0" fontId="4" fillId="0" borderId="9" xfId="0" applyFont="1" applyBorder="1" applyAlignment="1">
      <alignment horizontal="left" wrapText="1"/>
    </xf>
    <xf numFmtId="0" fontId="5" fillId="0" borderId="9" xfId="0" applyFont="1" applyBorder="1" applyAlignment="1">
      <alignment horizontal="right" wrapText="1"/>
    </xf>
    <xf numFmtId="0" fontId="5" fillId="0" borderId="13" xfId="0" applyFont="1" applyBorder="1" applyAlignment="1">
      <alignment horizontal="right" wrapText="1"/>
    </xf>
    <xf numFmtId="0" fontId="4" fillId="0" borderId="13" xfId="0" applyFont="1" applyBorder="1" applyAlignment="1">
      <alignment horizontal="right" wrapText="1"/>
    </xf>
    <xf numFmtId="0" fontId="8" fillId="0" borderId="0" xfId="0" applyFont="1" applyAlignment="1">
      <alignment horizontal="left" wrapText="1"/>
    </xf>
    <xf numFmtId="164" fontId="5" fillId="0" borderId="4" xfId="0" applyNumberFormat="1" applyFont="1" applyBorder="1" applyAlignment="1">
      <alignment horizontal="center" wrapText="1"/>
    </xf>
    <xf numFmtId="0" fontId="4" fillId="0" borderId="1" xfId="0" applyFont="1" applyBorder="1" applyAlignment="1">
      <alignment horizontal="left" wrapText="1"/>
    </xf>
    <xf numFmtId="0" fontId="3" fillId="0" borderId="8" xfId="0" applyFont="1" applyBorder="1" applyAlignment="1">
      <alignment horizontal="left" wrapText="1"/>
    </xf>
    <xf numFmtId="0" fontId="5" fillId="0" borderId="9" xfId="0" applyFont="1" applyBorder="1" applyAlignment="1">
      <alignment horizontal="center" wrapText="1"/>
    </xf>
    <xf numFmtId="0" fontId="4" fillId="0" borderId="9" xfId="0" applyFont="1" applyBorder="1" applyAlignment="1">
      <alignment wrapText="1"/>
    </xf>
    <xf numFmtId="0" fontId="5" fillId="0" borderId="6" xfId="0" applyFont="1" applyBorder="1" applyAlignment="1">
      <alignment horizontal="right" wrapText="1"/>
    </xf>
    <xf numFmtId="0" fontId="4" fillId="0" borderId="11" xfId="0" applyFont="1" applyBorder="1" applyAlignment="1">
      <alignment wrapText="1"/>
    </xf>
    <xf numFmtId="0" fontId="4" fillId="0" borderId="13" xfId="0" applyFont="1" applyBorder="1" applyAlignment="1">
      <alignment wrapText="1"/>
    </xf>
    <xf numFmtId="0" fontId="4" fillId="0" borderId="17" xfId="0" applyFont="1" applyBorder="1" applyAlignment="1">
      <alignment horizontal="right" wrapText="1"/>
    </xf>
    <xf numFmtId="0" fontId="5" fillId="0" borderId="11" xfId="0" applyFont="1" applyBorder="1" applyAlignment="1">
      <alignment horizontal="right" wrapText="1"/>
    </xf>
    <xf numFmtId="0" fontId="6" fillId="0" borderId="13" xfId="0" applyFont="1" applyBorder="1" applyAlignment="1">
      <alignment wrapText="1"/>
    </xf>
    <xf numFmtId="0" fontId="5" fillId="0" borderId="9" xfId="0" applyFont="1" applyBorder="1" applyAlignment="1">
      <alignment horizontal="left" wrapText="1"/>
    </xf>
    <xf numFmtId="0" fontId="5" fillId="0" borderId="18" xfId="0" applyFont="1" applyBorder="1" applyAlignment="1">
      <alignment horizontal="left" wrapText="1"/>
    </xf>
    <xf numFmtId="0" fontId="5" fillId="0" borderId="19" xfId="0" applyFont="1" applyBorder="1" applyAlignment="1">
      <alignment horizontal="right" wrapText="1"/>
    </xf>
    <xf numFmtId="0" fontId="4" fillId="0" borderId="20" xfId="0" applyFont="1" applyBorder="1" applyAlignment="1">
      <alignment horizontal="right" wrapText="1"/>
    </xf>
    <xf numFmtId="0" fontId="6" fillId="0" borderId="9" xfId="0" applyFont="1" applyBorder="1" applyAlignment="1">
      <alignment wrapText="1"/>
    </xf>
    <xf numFmtId="169" fontId="4" fillId="0" borderId="6" xfId="0" applyNumberFormat="1" applyFont="1" applyBorder="1" applyAlignment="1">
      <alignment horizontal="center" wrapText="1"/>
    </xf>
    <xf numFmtId="165" fontId="4" fillId="0" borderId="0" xfId="0" applyNumberFormat="1" applyFont="1" applyAlignment="1">
      <alignment wrapText="1"/>
    </xf>
    <xf numFmtId="170" fontId="4" fillId="0" borderId="0" xfId="0" applyNumberFormat="1" applyFont="1" applyAlignment="1">
      <alignment horizontal="right" wrapText="1"/>
    </xf>
    <xf numFmtId="0" fontId="4" fillId="0" borderId="8" xfId="0" applyFont="1" applyBorder="1" applyAlignment="1">
      <alignment horizontal="left" wrapText="1" indent="2"/>
    </xf>
    <xf numFmtId="165" fontId="5" fillId="0" borderId="6" xfId="0" applyNumberFormat="1" applyFont="1" applyBorder="1" applyAlignment="1">
      <alignment wrapText="1"/>
    </xf>
    <xf numFmtId="165" fontId="4" fillId="0" borderId="6" xfId="0" applyNumberFormat="1" applyFont="1" applyBorder="1" applyAlignment="1">
      <alignment wrapText="1"/>
    </xf>
    <xf numFmtId="0" fontId="6" fillId="0" borderId="0" xfId="0" applyFont="1" applyAlignment="1">
      <alignment wrapText="1"/>
    </xf>
    <xf numFmtId="171" fontId="5" fillId="0" borderId="0" xfId="0" applyNumberFormat="1" applyFont="1" applyAlignment="1">
      <alignment wrapText="1"/>
    </xf>
    <xf numFmtId="171" fontId="4" fillId="0" borderId="0" xfId="0" applyNumberFormat="1" applyFont="1" applyAlignment="1">
      <alignment wrapText="1"/>
    </xf>
    <xf numFmtId="169" fontId="5" fillId="0" borderId="6" xfId="0" applyNumberFormat="1" applyFont="1" applyBorder="1" applyAlignment="1">
      <alignment horizontal="center" wrapText="1"/>
    </xf>
    <xf numFmtId="171" fontId="5" fillId="0" borderId="4" xfId="0" applyNumberFormat="1" applyFont="1" applyBorder="1" applyAlignment="1">
      <alignment wrapText="1"/>
    </xf>
    <xf numFmtId="171" fontId="4" fillId="0" borderId="4" xfId="0" applyNumberFormat="1" applyFont="1" applyBorder="1" applyAlignment="1">
      <alignment wrapText="1"/>
    </xf>
    <xf numFmtId="171" fontId="5" fillId="0" borderId="6" xfId="0" applyNumberFormat="1" applyFont="1" applyBorder="1" applyAlignment="1">
      <alignment wrapText="1"/>
    </xf>
    <xf numFmtId="171" fontId="4" fillId="0" borderId="6" xfId="0" applyNumberFormat="1" applyFont="1" applyBorder="1" applyAlignment="1">
      <alignment wrapText="1"/>
    </xf>
    <xf numFmtId="0" fontId="5" fillId="3" borderId="3" xfId="0" applyFont="1" applyFill="1" applyBorder="1" applyAlignment="1">
      <alignment horizontal="left" wrapText="1"/>
    </xf>
    <xf numFmtId="0" fontId="4" fillId="4" borderId="3" xfId="0" applyFont="1" applyFill="1" applyBorder="1" applyAlignment="1">
      <alignment horizontal="left" wrapText="1" indent="2"/>
    </xf>
    <xf numFmtId="171" fontId="5" fillId="4" borderId="0" xfId="0" applyNumberFormat="1" applyFont="1" applyFill="1" applyAlignment="1">
      <alignment wrapText="1"/>
    </xf>
    <xf numFmtId="171" fontId="4" fillId="4" borderId="0" xfId="0" applyNumberFormat="1" applyFont="1" applyFill="1" applyAlignment="1">
      <alignment wrapText="1"/>
    </xf>
    <xf numFmtId="166" fontId="4" fillId="4" borderId="5" xfId="0" applyNumberFormat="1" applyFont="1" applyFill="1" applyBorder="1" applyAlignment="1">
      <alignment horizontal="right" wrapText="1"/>
    </xf>
    <xf numFmtId="0" fontId="4" fillId="3" borderId="8" xfId="0" applyFont="1" applyFill="1" applyBorder="1" applyAlignment="1">
      <alignment horizontal="left" wrapText="1" indent="2"/>
    </xf>
    <xf numFmtId="171" fontId="5" fillId="3" borderId="4" xfId="0" applyNumberFormat="1" applyFont="1" applyFill="1" applyBorder="1" applyAlignment="1">
      <alignment wrapText="1"/>
    </xf>
    <xf numFmtId="171" fontId="4" fillId="3" borderId="4" xfId="0" applyNumberFormat="1" applyFont="1" applyFill="1" applyBorder="1" applyAlignment="1">
      <alignment wrapText="1"/>
    </xf>
    <xf numFmtId="166" fontId="4" fillId="3" borderId="5" xfId="0" applyNumberFormat="1" applyFont="1" applyFill="1" applyBorder="1" applyAlignment="1">
      <alignment horizontal="right" wrapText="1"/>
    </xf>
    <xf numFmtId="0" fontId="4" fillId="4" borderId="10" xfId="0" applyFont="1" applyFill="1" applyBorder="1" applyAlignment="1">
      <alignment horizontal="left" wrapText="1"/>
    </xf>
    <xf numFmtId="171" fontId="5" fillId="4" borderId="11" xfId="0" applyNumberFormat="1" applyFont="1" applyFill="1" applyBorder="1" applyAlignment="1">
      <alignment wrapText="1"/>
    </xf>
    <xf numFmtId="171" fontId="4" fillId="4" borderId="11" xfId="0" applyNumberFormat="1" applyFont="1" applyFill="1" applyBorder="1" applyAlignment="1">
      <alignment wrapText="1"/>
    </xf>
    <xf numFmtId="170" fontId="4" fillId="0" borderId="4" xfId="0" applyNumberFormat="1" applyFont="1" applyBorder="1" applyAlignment="1">
      <alignment horizontal="right" wrapText="1"/>
    </xf>
    <xf numFmtId="0" fontId="4" fillId="0" borderId="9" xfId="0" applyFont="1" applyBorder="1" applyAlignment="1">
      <alignment horizontal="right" wrapText="1"/>
    </xf>
    <xf numFmtId="0" fontId="4" fillId="0" borderId="6" xfId="0" applyFont="1" applyBorder="1" applyAlignment="1">
      <alignment horizontal="right" wrapText="1"/>
    </xf>
    <xf numFmtId="0" fontId="5" fillId="3" borderId="0" xfId="0" applyFont="1" applyFill="1" applyAlignment="1">
      <alignment horizontal="left" wrapText="1"/>
    </xf>
    <xf numFmtId="0" fontId="4" fillId="3" borderId="0" xfId="0" applyFont="1" applyFill="1" applyAlignment="1">
      <alignment horizontal="left" wrapText="1"/>
    </xf>
    <xf numFmtId="0" fontId="4" fillId="3" borderId="5" xfId="0" applyFont="1" applyFill="1" applyBorder="1" applyAlignment="1">
      <alignment horizontal="right" wrapText="1"/>
    </xf>
    <xf numFmtId="0" fontId="5" fillId="4" borderId="0" xfId="0" applyFont="1" applyFill="1" applyAlignment="1">
      <alignment horizontal="right" wrapText="1"/>
    </xf>
    <xf numFmtId="0" fontId="4" fillId="4" borderId="0" xfId="0" applyFont="1" applyFill="1" applyAlignment="1">
      <alignment horizontal="right" wrapText="1"/>
    </xf>
    <xf numFmtId="0" fontId="5" fillId="3" borderId="4" xfId="0" applyFont="1" applyFill="1" applyBorder="1" applyAlignment="1">
      <alignment horizontal="right" wrapText="1"/>
    </xf>
    <xf numFmtId="0" fontId="4" fillId="3" borderId="4" xfId="0" applyFont="1" applyFill="1" applyBorder="1" applyAlignment="1">
      <alignment horizontal="right" wrapText="1"/>
    </xf>
    <xf numFmtId="0" fontId="5" fillId="4" borderId="11" xfId="0" applyFont="1" applyFill="1" applyBorder="1" applyAlignment="1">
      <alignment horizontal="right" wrapText="1"/>
    </xf>
    <xf numFmtId="0" fontId="4" fillId="4" borderId="11" xfId="0" applyFont="1" applyFill="1" applyBorder="1" applyAlignment="1">
      <alignment horizontal="right" wrapText="1"/>
    </xf>
    <xf numFmtId="0" fontId="3" fillId="0" borderId="12" xfId="0" applyFont="1" applyBorder="1" applyAlignment="1">
      <alignment horizontal="left" wrapText="1"/>
    </xf>
    <xf numFmtId="0" fontId="4" fillId="0" borderId="13" xfId="0" applyFont="1" applyBorder="1" applyAlignment="1">
      <alignment horizontal="center" wrapText="1"/>
    </xf>
    <xf numFmtId="167" fontId="5" fillId="5" borderId="4" xfId="0" applyNumberFormat="1" applyFont="1" applyFill="1" applyBorder="1" applyAlignment="1">
      <alignment wrapText="1"/>
    </xf>
    <xf numFmtId="167" fontId="4" fillId="5" borderId="4" xfId="0" applyNumberFormat="1" applyFont="1" applyFill="1" applyBorder="1" applyAlignment="1">
      <alignment wrapText="1"/>
    </xf>
    <xf numFmtId="167" fontId="5" fillId="0" borderId="11" xfId="0" applyNumberFormat="1" applyFont="1" applyBorder="1" applyAlignment="1">
      <alignment wrapText="1"/>
    </xf>
    <xf numFmtId="167" fontId="4" fillId="0" borderId="11" xfId="0" applyNumberFormat="1" applyFont="1" applyBorder="1" applyAlignment="1">
      <alignment wrapText="1"/>
    </xf>
    <xf numFmtId="165" fontId="5" fillId="0" borderId="11" xfId="0" applyNumberFormat="1" applyFont="1" applyBorder="1" applyAlignment="1">
      <alignment vertical="center" wrapText="1"/>
    </xf>
    <xf numFmtId="165" fontId="4" fillId="0" borderId="11" xfId="0" applyNumberFormat="1" applyFont="1" applyBorder="1" applyAlignment="1">
      <alignment vertical="center" wrapText="1"/>
    </xf>
    <xf numFmtId="0" fontId="5" fillId="0" borderId="4" xfId="0" applyFont="1" applyBorder="1" applyAlignment="1">
      <alignment horizontal="center" wrapText="1"/>
    </xf>
    <xf numFmtId="0" fontId="5" fillId="0" borderId="9" xfId="0" applyFont="1" applyBorder="1" applyAlignment="1">
      <alignment wrapText="1"/>
    </xf>
    <xf numFmtId="0" fontId="4" fillId="0" borderId="9" xfId="0" applyFont="1" applyBorder="1" applyAlignment="1">
      <alignment wrapText="1"/>
    </xf>
    <xf numFmtId="0" fontId="5" fillId="0" borderId="4" xfId="0" applyFont="1" applyBorder="1" applyAlignment="1">
      <alignment wrapText="1"/>
    </xf>
    <xf numFmtId="0" fontId="4" fillId="0" borderId="4" xfId="0" applyFont="1" applyBorder="1" applyAlignment="1">
      <alignment wrapText="1"/>
    </xf>
    <xf numFmtId="0" fontId="5" fillId="0" borderId="6" xfId="0" applyFont="1" applyBorder="1" applyAlignment="1">
      <alignment wrapText="1"/>
    </xf>
    <xf numFmtId="0" fontId="4" fillId="0" borderId="6" xfId="0" applyFont="1" applyBorder="1" applyAlignment="1">
      <alignment wrapText="1"/>
    </xf>
    <xf numFmtId="0" fontId="5" fillId="3" borderId="4" xfId="0" applyFont="1" applyFill="1" applyBorder="1" applyAlignment="1">
      <alignment wrapText="1"/>
    </xf>
    <xf numFmtId="0" fontId="4" fillId="3" borderId="4" xfId="0" applyFont="1" applyFill="1" applyBorder="1" applyAlignment="1">
      <alignment wrapText="1"/>
    </xf>
    <xf numFmtId="0" fontId="5" fillId="4" borderId="11" xfId="0" applyFont="1" applyFill="1" applyBorder="1" applyAlignment="1">
      <alignment wrapText="1"/>
    </xf>
    <xf numFmtId="0" fontId="4" fillId="4" borderId="11" xfId="0" applyFont="1" applyFill="1" applyBorder="1" applyAlignment="1">
      <alignment wrapText="1"/>
    </xf>
    <xf numFmtId="164" fontId="5" fillId="4" borderId="6" xfId="0" applyNumberFormat="1" applyFont="1" applyFill="1" applyBorder="1" applyAlignment="1">
      <alignment horizontal="center" wrapText="1"/>
    </xf>
    <xf numFmtId="169" fontId="4" fillId="4" borderId="6" xfId="0" applyNumberFormat="1" applyFont="1" applyFill="1" applyBorder="1" applyAlignment="1">
      <alignment horizontal="center" wrapText="1"/>
    </xf>
    <xf numFmtId="0" fontId="4" fillId="4" borderId="4" xfId="0" applyFont="1" applyFill="1" applyBorder="1" applyAlignment="1">
      <alignment horizontal="center" wrapText="1"/>
    </xf>
    <xf numFmtId="0" fontId="5" fillId="3" borderId="9" xfId="0" applyFont="1" applyFill="1" applyBorder="1" applyAlignment="1">
      <alignment horizontal="left" wrapText="1"/>
    </xf>
    <xf numFmtId="0" fontId="4" fillId="3" borderId="9" xfId="0" applyFont="1" applyFill="1" applyBorder="1" applyAlignment="1">
      <alignment horizontal="left" wrapText="1"/>
    </xf>
    <xf numFmtId="0" fontId="4" fillId="3" borderId="9" xfId="0" applyFont="1" applyFill="1" applyBorder="1" applyAlignment="1">
      <alignment horizontal="right" wrapText="1"/>
    </xf>
    <xf numFmtId="166" fontId="5" fillId="0" borderId="4" xfId="0" applyNumberFormat="1" applyFont="1" applyBorder="1" applyAlignment="1">
      <alignment horizontal="right" wrapText="1"/>
    </xf>
    <xf numFmtId="172" fontId="4" fillId="0" borderId="4" xfId="0" applyNumberFormat="1" applyFont="1" applyBorder="1" applyAlignment="1">
      <alignment wrapText="1"/>
    </xf>
    <xf numFmtId="171" fontId="5" fillId="0" borderId="11" xfId="0" applyNumberFormat="1" applyFont="1" applyBorder="1" applyAlignment="1">
      <alignment wrapText="1"/>
    </xf>
    <xf numFmtId="171" fontId="4" fillId="0" borderId="11" xfId="0" applyNumberFormat="1" applyFont="1" applyBorder="1" applyAlignment="1">
      <alignment wrapText="1"/>
    </xf>
    <xf numFmtId="171" fontId="5" fillId="0" borderId="15" xfId="0" applyNumberFormat="1" applyFont="1" applyBorder="1" applyAlignment="1">
      <alignment wrapText="1"/>
    </xf>
    <xf numFmtId="171" fontId="4" fillId="0" borderId="15" xfId="0" applyNumberFormat="1" applyFont="1" applyBorder="1" applyAlignment="1">
      <alignment wrapText="1"/>
    </xf>
    <xf numFmtId="0" fontId="4" fillId="0" borderId="11" xfId="0" applyFont="1" applyBorder="1" applyAlignment="1">
      <alignment horizontal="right" wrapText="1"/>
    </xf>
    <xf numFmtId="0" fontId="4" fillId="0" borderId="3" xfId="0" applyFont="1" applyBorder="1" applyAlignment="1">
      <alignment wrapText="1"/>
    </xf>
    <xf numFmtId="0" fontId="5" fillId="0" borderId="13" xfId="0" applyFont="1" applyBorder="1" applyAlignment="1">
      <alignment horizontal="left" wrapText="1"/>
    </xf>
    <xf numFmtId="0" fontId="4" fillId="0" borderId="13" xfId="0" applyFont="1" applyBorder="1" applyAlignment="1">
      <alignment horizontal="left" wrapText="1"/>
    </xf>
    <xf numFmtId="0" fontId="13" fillId="3" borderId="4" xfId="0" applyFont="1" applyFill="1" applyBorder="1" applyAlignment="1">
      <alignment horizontal="center" wrapText="1"/>
    </xf>
    <xf numFmtId="164" fontId="15" fillId="3" borderId="6" xfId="0" applyNumberFormat="1" applyFont="1" applyFill="1" applyBorder="1" applyAlignment="1">
      <alignment horizontal="center" wrapText="1"/>
    </xf>
    <xf numFmtId="169" fontId="13" fillId="3" borderId="6" xfId="0" applyNumberFormat="1" applyFont="1" applyFill="1" applyBorder="1" applyAlignment="1">
      <alignment horizontal="center" wrapText="1"/>
    </xf>
    <xf numFmtId="167" fontId="15" fillId="0" borderId="4" xfId="0" applyNumberFormat="1" applyFont="1" applyBorder="1" applyAlignment="1">
      <alignment wrapText="1"/>
    </xf>
    <xf numFmtId="167" fontId="13" fillId="0" borderId="4" xfId="0" applyNumberFormat="1" applyFont="1" applyBorder="1" applyAlignment="1">
      <alignment wrapText="1"/>
    </xf>
    <xf numFmtId="167" fontId="15" fillId="0" borderId="6" xfId="0" applyNumberFormat="1" applyFont="1" applyBorder="1" applyAlignment="1">
      <alignment wrapText="1"/>
    </xf>
    <xf numFmtId="167" fontId="13" fillId="0" borderId="6" xfId="0" applyNumberFormat="1" applyFont="1" applyBorder="1" applyAlignment="1">
      <alignment wrapText="1"/>
    </xf>
    <xf numFmtId="167" fontId="15" fillId="0" borderId="9" xfId="0" applyNumberFormat="1" applyFont="1" applyBorder="1" applyAlignment="1">
      <alignment wrapText="1"/>
    </xf>
    <xf numFmtId="167" fontId="13" fillId="0" borderId="9" xfId="0" applyNumberFormat="1" applyFont="1" applyBorder="1" applyAlignment="1">
      <alignment wrapText="1"/>
    </xf>
    <xf numFmtId="165" fontId="15" fillId="0" borderId="11" xfId="0" applyNumberFormat="1" applyFont="1" applyBorder="1" applyAlignment="1">
      <alignment wrapText="1"/>
    </xf>
    <xf numFmtId="165" fontId="13" fillId="0" borderId="11" xfId="0" applyNumberFormat="1" applyFont="1" applyBorder="1" applyAlignment="1">
      <alignment wrapText="1"/>
    </xf>
    <xf numFmtId="166" fontId="15" fillId="0" borderId="4" xfId="0" applyNumberFormat="1" applyFont="1" applyBorder="1" applyAlignment="1">
      <alignment horizontal="right" wrapText="1"/>
    </xf>
    <xf numFmtId="166" fontId="13" fillId="0" borderId="4" xfId="0" applyNumberFormat="1" applyFont="1" applyBorder="1" applyAlignment="1">
      <alignment horizontal="right" wrapText="1"/>
    </xf>
    <xf numFmtId="172" fontId="13" fillId="0" borderId="4" xfId="0" applyNumberFormat="1" applyFont="1" applyBorder="1" applyAlignment="1">
      <alignment wrapText="1"/>
    </xf>
    <xf numFmtId="169" fontId="15" fillId="3" borderId="6" xfId="0" applyNumberFormat="1" applyFont="1" applyFill="1" applyBorder="1" applyAlignment="1">
      <alignment horizontal="center" wrapText="1"/>
    </xf>
    <xf numFmtId="171" fontId="15" fillId="3" borderId="4" xfId="0" applyNumberFormat="1" applyFont="1" applyFill="1" applyBorder="1" applyAlignment="1">
      <alignment wrapText="1"/>
    </xf>
    <xf numFmtId="171" fontId="13" fillId="3" borderId="4" xfId="0" applyNumberFormat="1" applyFont="1" applyFill="1" applyBorder="1" applyAlignment="1">
      <alignment wrapText="1"/>
    </xf>
    <xf numFmtId="171" fontId="15" fillId="3" borderId="6" xfId="0" applyNumberFormat="1" applyFont="1" applyFill="1" applyBorder="1" applyAlignment="1">
      <alignment wrapText="1"/>
    </xf>
    <xf numFmtId="171" fontId="13" fillId="3" borderId="6" xfId="0" applyNumberFormat="1" applyFont="1" applyFill="1" applyBorder="1" applyAlignment="1">
      <alignment wrapText="1"/>
    </xf>
    <xf numFmtId="171" fontId="15" fillId="0" borderId="4" xfId="0" applyNumberFormat="1" applyFont="1" applyBorder="1" applyAlignment="1">
      <alignment wrapText="1"/>
    </xf>
    <xf numFmtId="171" fontId="13" fillId="0" borderId="4" xfId="0" applyNumberFormat="1" applyFont="1" applyBorder="1" applyAlignment="1">
      <alignment wrapText="1"/>
    </xf>
    <xf numFmtId="171" fontId="15" fillId="0" borderId="11" xfId="0" applyNumberFormat="1" applyFont="1" applyBorder="1" applyAlignment="1">
      <alignment wrapText="1"/>
    </xf>
    <xf numFmtId="171" fontId="13" fillId="0" borderId="11" xfId="0" applyNumberFormat="1" applyFont="1" applyBorder="1" applyAlignment="1">
      <alignment wrapText="1"/>
    </xf>
    <xf numFmtId="0" fontId="16" fillId="3" borderId="0" xfId="0" applyFont="1" applyFill="1" applyAlignment="1">
      <alignment wrapText="1"/>
    </xf>
    <xf numFmtId="0" fontId="16" fillId="3" borderId="4" xfId="0" applyFont="1" applyFill="1" applyBorder="1" applyAlignment="1">
      <alignment wrapText="1"/>
    </xf>
    <xf numFmtId="0" fontId="13" fillId="3" borderId="3" xfId="0" applyFont="1" applyFill="1" applyBorder="1" applyAlignment="1">
      <alignment wrapText="1"/>
    </xf>
    <xf numFmtId="0" fontId="13" fillId="3" borderId="9" xfId="0" applyFont="1" applyFill="1" applyBorder="1" applyAlignment="1">
      <alignment horizontal="right" wrapText="1"/>
    </xf>
    <xf numFmtId="0" fontId="13" fillId="3" borderId="9" xfId="0" applyFont="1" applyFill="1" applyBorder="1" applyAlignment="1">
      <alignment horizontal="left" wrapText="1"/>
    </xf>
    <xf numFmtId="0" fontId="15" fillId="3" borderId="9" xfId="0" applyFont="1" applyFill="1" applyBorder="1" applyAlignment="1">
      <alignment horizontal="left" wrapText="1"/>
    </xf>
    <xf numFmtId="0" fontId="15" fillId="0" borderId="9" xfId="0" applyFont="1" applyBorder="1" applyAlignment="1">
      <alignment horizontal="left" wrapText="1"/>
    </xf>
    <xf numFmtId="0" fontId="13" fillId="0" borderId="9" xfId="0" applyFont="1" applyBorder="1" applyAlignment="1">
      <alignment horizontal="left" wrapText="1"/>
    </xf>
    <xf numFmtId="0" fontId="13" fillId="0" borderId="13" xfId="0" applyFont="1" applyBorder="1" applyAlignment="1">
      <alignment horizontal="left" wrapText="1"/>
    </xf>
    <xf numFmtId="0" fontId="13" fillId="3" borderId="6" xfId="0" applyFont="1" applyFill="1" applyBorder="1" applyAlignment="1">
      <alignment horizontal="left" wrapText="1"/>
    </xf>
    <xf numFmtId="0" fontId="13" fillId="3" borderId="6" xfId="0" applyFont="1" applyFill="1" applyBorder="1" applyAlignment="1">
      <alignment horizontal="right" wrapText="1"/>
    </xf>
    <xf numFmtId="0" fontId="13" fillId="3" borderId="9" xfId="0" applyFont="1" applyFill="1" applyBorder="1" applyAlignment="1">
      <alignment wrapText="1"/>
    </xf>
    <xf numFmtId="0" fontId="16" fillId="3" borderId="4" xfId="0" applyFont="1" applyFill="1" applyBorder="1" applyAlignment="1">
      <alignment horizontal="right" wrapText="1"/>
    </xf>
    <xf numFmtId="0" fontId="15" fillId="3" borderId="6" xfId="0" applyFont="1" applyFill="1" applyBorder="1" applyAlignment="1">
      <alignment horizontal="left" wrapText="1"/>
    </xf>
    <xf numFmtId="0" fontId="13" fillId="3" borderId="6" xfId="0" applyFont="1" applyFill="1" applyBorder="1" applyAlignment="1">
      <alignment wrapText="1"/>
    </xf>
    <xf numFmtId="0" fontId="15" fillId="0" borderId="9" xfId="0" applyFont="1" applyBorder="1" applyAlignment="1">
      <alignment horizontal="right" wrapText="1"/>
    </xf>
    <xf numFmtId="0" fontId="13" fillId="0" borderId="9" xfId="0" applyFont="1" applyBorder="1" applyAlignment="1">
      <alignment horizontal="right" wrapText="1"/>
    </xf>
    <xf numFmtId="0" fontId="13" fillId="0" borderId="9" xfId="0" applyFont="1" applyBorder="1" applyAlignment="1">
      <alignment wrapText="1"/>
    </xf>
    <xf numFmtId="0" fontId="15" fillId="0" borderId="11" xfId="0" applyFont="1" applyBorder="1" applyAlignment="1">
      <alignment horizontal="right" wrapText="1"/>
    </xf>
    <xf numFmtId="0" fontId="13" fillId="0" borderId="11" xfId="0" applyFont="1" applyBorder="1" applyAlignment="1">
      <alignment horizontal="right" wrapText="1"/>
    </xf>
    <xf numFmtId="0" fontId="13" fillId="0" borderId="11" xfId="0" applyFont="1" applyBorder="1" applyAlignment="1">
      <alignment wrapText="1"/>
    </xf>
    <xf numFmtId="0" fontId="13" fillId="3" borderId="13" xfId="0" applyFont="1" applyFill="1" applyBorder="1" applyAlignment="1">
      <alignment wrapText="1"/>
    </xf>
    <xf numFmtId="0" fontId="13" fillId="3" borderId="13" xfId="0" applyFont="1" applyFill="1" applyBorder="1" applyAlignment="1">
      <alignment horizontal="left" wrapText="1"/>
    </xf>
    <xf numFmtId="0" fontId="18" fillId="0" borderId="0" xfId="0" applyFont="1" applyAlignment="1">
      <alignment horizontal="left" wrapText="1"/>
    </xf>
    <xf numFmtId="0" fontId="5" fillId="0" borderId="10" xfId="0" applyFont="1" applyBorder="1" applyAlignment="1">
      <alignment horizontal="left" wrapText="1" indent="1"/>
    </xf>
    <xf numFmtId="169" fontId="5" fillId="0" borderId="6" xfId="0" applyNumberFormat="1" applyFont="1" applyBorder="1" applyAlignment="1">
      <alignment wrapText="1"/>
    </xf>
    <xf numFmtId="166" fontId="4" fillId="0" borderId="11" xfId="0" applyNumberFormat="1" applyFont="1" applyBorder="1" applyAlignment="1">
      <alignment horizontal="right" wrapText="1"/>
    </xf>
    <xf numFmtId="0" fontId="5" fillId="0" borderId="6" xfId="0" applyFont="1" applyBorder="1" applyAlignment="1">
      <alignment horizontal="center" wrapText="1"/>
    </xf>
    <xf numFmtId="0" fontId="5" fillId="0" borderId="6" xfId="0" applyFont="1" applyBorder="1" applyAlignment="1">
      <alignment horizontal="left" wrapText="1"/>
    </xf>
    <xf numFmtId="167" fontId="5" fillId="0" borderId="9" xfId="0" applyNumberFormat="1" applyFont="1" applyBorder="1" applyAlignment="1">
      <alignment wrapText="1"/>
    </xf>
    <xf numFmtId="166" fontId="4" fillId="0" borderId="15" xfId="0" applyNumberFormat="1" applyFont="1" applyBorder="1" applyAlignment="1">
      <alignment horizontal="right" wrapText="1"/>
    </xf>
    <xf numFmtId="170" fontId="13" fillId="0" borderId="15" xfId="0" applyNumberFormat="1" applyFont="1" applyBorder="1" applyAlignment="1">
      <alignment horizontal="right" wrapText="1"/>
    </xf>
    <xf numFmtId="0" fontId="13" fillId="0" borderId="11" xfId="0" applyFont="1" applyBorder="1" applyAlignment="1">
      <alignment horizontal="left" wrapText="1"/>
    </xf>
    <xf numFmtId="0" fontId="4" fillId="0" borderId="6" xfId="0" applyFont="1" applyBorder="1" applyAlignment="1">
      <alignment horizontal="center" wrapText="1"/>
    </xf>
    <xf numFmtId="0" fontId="9" fillId="0" borderId="9" xfId="0" applyFont="1" applyBorder="1" applyAlignment="1">
      <alignment horizontal="center" wrapText="1"/>
    </xf>
    <xf numFmtId="0" fontId="4" fillId="0" borderId="4" xfId="0" applyFont="1" applyBorder="1" applyAlignment="1">
      <alignment horizontal="center" wrapText="1"/>
    </xf>
    <xf numFmtId="0" fontId="6" fillId="0" borderId="0" xfId="0" applyFont="1" applyBorder="1" applyAlignment="1">
      <alignment wrapText="1"/>
    </xf>
    <xf numFmtId="0" fontId="7" fillId="0" borderId="0" xfId="0" applyFont="1" applyBorder="1" applyAlignment="1">
      <alignment wrapText="1"/>
    </xf>
    <xf numFmtId="0" fontId="3" fillId="0" borderId="25" xfId="0" applyFont="1" applyBorder="1" applyAlignment="1">
      <alignment horizontal="left" wrapText="1"/>
    </xf>
    <xf numFmtId="0" fontId="4" fillId="0" borderId="26" xfId="0" applyFont="1" applyBorder="1" applyAlignment="1">
      <alignment horizontal="center" wrapText="1"/>
    </xf>
    <xf numFmtId="0" fontId="3" fillId="0" borderId="27" xfId="0" applyFont="1" applyBorder="1" applyAlignment="1">
      <alignment horizontal="left" wrapText="1"/>
    </xf>
    <xf numFmtId="0" fontId="4" fillId="0" borderId="0" xfId="0" applyFont="1" applyBorder="1" applyAlignment="1">
      <alignment horizontal="center" wrapText="1"/>
    </xf>
    <xf numFmtId="0" fontId="4" fillId="0" borderId="28" xfId="0" applyFont="1" applyBorder="1" applyAlignment="1">
      <alignment horizontal="center" wrapText="1"/>
    </xf>
    <xf numFmtId="0" fontId="4" fillId="0" borderId="29" xfId="0" applyFont="1" applyBorder="1" applyAlignment="1">
      <alignment horizontal="left" wrapText="1"/>
    </xf>
    <xf numFmtId="0" fontId="4" fillId="0" borderId="30" xfId="0" applyFont="1" applyBorder="1" applyAlignment="1">
      <alignment horizontal="center" wrapText="1"/>
    </xf>
    <xf numFmtId="0" fontId="5" fillId="0" borderId="25" xfId="0" applyFont="1" applyBorder="1" applyAlignment="1">
      <alignment horizontal="left" wrapText="1"/>
    </xf>
    <xf numFmtId="0" fontId="4" fillId="0" borderId="26" xfId="0" applyFont="1" applyBorder="1" applyAlignment="1">
      <alignment horizontal="left" wrapText="1"/>
    </xf>
    <xf numFmtId="0" fontId="4" fillId="0" borderId="27" xfId="0" applyFont="1" applyBorder="1" applyAlignment="1">
      <alignment horizontal="left" wrapText="1" indent="1"/>
    </xf>
    <xf numFmtId="165" fontId="5" fillId="0" borderId="0" xfId="0" applyNumberFormat="1" applyFont="1" applyBorder="1" applyAlignment="1">
      <alignment wrapText="1"/>
    </xf>
    <xf numFmtId="165" fontId="4" fillId="0" borderId="0" xfId="0" applyNumberFormat="1" applyFont="1" applyBorder="1" applyAlignment="1">
      <alignment wrapText="1"/>
    </xf>
    <xf numFmtId="166" fontId="4" fillId="0" borderId="0" xfId="0" applyNumberFormat="1" applyFont="1" applyBorder="1" applyAlignment="1">
      <alignment horizontal="right" wrapText="1"/>
    </xf>
    <xf numFmtId="166" fontId="4" fillId="0" borderId="28" xfId="0" applyNumberFormat="1" applyFont="1" applyBorder="1" applyAlignment="1">
      <alignment horizontal="right" wrapText="1"/>
    </xf>
    <xf numFmtId="0" fontId="4" fillId="0" borderId="29" xfId="0" applyFont="1" applyBorder="1" applyAlignment="1">
      <alignment horizontal="left" wrapText="1" indent="1"/>
    </xf>
    <xf numFmtId="0" fontId="5" fillId="0" borderId="31" xfId="0" applyFont="1" applyBorder="1" applyAlignment="1">
      <alignment horizontal="left" wrapText="1" indent="1"/>
    </xf>
    <xf numFmtId="0" fontId="0" fillId="0" borderId="0" xfId="0" applyBorder="1"/>
    <xf numFmtId="0" fontId="0" fillId="0" borderId="28" xfId="0" applyBorder="1"/>
    <xf numFmtId="0" fontId="5" fillId="0" borderId="27" xfId="0" applyFont="1" applyBorder="1" applyAlignment="1">
      <alignment horizontal="left" wrapText="1"/>
    </xf>
    <xf numFmtId="0" fontId="4" fillId="0" borderId="27" xfId="0" applyFont="1" applyBorder="1" applyAlignment="1">
      <alignment horizontal="left" wrapText="1" indent="2"/>
    </xf>
    <xf numFmtId="167" fontId="5" fillId="0" borderId="0" xfId="0" applyNumberFormat="1" applyFont="1" applyBorder="1" applyAlignment="1">
      <alignment wrapText="1"/>
    </xf>
    <xf numFmtId="167" fontId="4" fillId="0" borderId="0" xfId="0" applyNumberFormat="1" applyFont="1" applyBorder="1" applyAlignment="1">
      <alignment wrapText="1"/>
    </xf>
    <xf numFmtId="0" fontId="5" fillId="0" borderId="31" xfId="0" applyFont="1" applyBorder="1" applyAlignment="1">
      <alignment horizontal="left" wrapText="1"/>
    </xf>
    <xf numFmtId="0" fontId="5" fillId="0" borderId="29" xfId="0" applyFont="1" applyBorder="1" applyAlignment="1">
      <alignment horizontal="left" wrapText="1"/>
    </xf>
    <xf numFmtId="0" fontId="5" fillId="0" borderId="32" xfId="0" applyFont="1" applyBorder="1" applyAlignment="1">
      <alignment horizontal="left" wrapText="1"/>
    </xf>
    <xf numFmtId="0" fontId="5" fillId="0" borderId="33" xfId="0" applyFont="1" applyBorder="1" applyAlignment="1">
      <alignment horizontal="left" wrapText="1"/>
    </xf>
    <xf numFmtId="0" fontId="5" fillId="0" borderId="34" xfId="0" applyFont="1" applyBorder="1" applyAlignment="1">
      <alignment horizontal="left" wrapText="1"/>
    </xf>
    <xf numFmtId="168" fontId="5" fillId="0" borderId="0" xfId="0" applyNumberFormat="1" applyFont="1" applyBorder="1" applyAlignment="1">
      <alignment wrapText="1"/>
    </xf>
    <xf numFmtId="168" fontId="4" fillId="0" borderId="0" xfId="0" applyNumberFormat="1" applyFont="1" applyBorder="1" applyAlignment="1">
      <alignment wrapText="1"/>
    </xf>
    <xf numFmtId="0" fontId="4" fillId="0" borderId="27" xfId="0" applyFont="1" applyBorder="1" applyAlignment="1">
      <alignment horizontal="left" wrapText="1"/>
    </xf>
    <xf numFmtId="0" fontId="4" fillId="0" borderId="35" xfId="0" applyFont="1" applyBorder="1" applyAlignment="1">
      <alignment horizontal="left" wrapText="1"/>
    </xf>
    <xf numFmtId="167" fontId="5" fillId="0" borderId="36" xfId="0" applyNumberFormat="1" applyFont="1" applyBorder="1" applyAlignment="1">
      <alignment wrapText="1"/>
    </xf>
    <xf numFmtId="167" fontId="4" fillId="0" borderId="36" xfId="0" applyNumberFormat="1" applyFont="1" applyBorder="1" applyAlignment="1">
      <alignment wrapText="1"/>
    </xf>
    <xf numFmtId="166" fontId="4" fillId="0" borderId="36" xfId="0" applyNumberFormat="1" applyFont="1" applyBorder="1" applyAlignment="1">
      <alignment horizontal="right" wrapText="1"/>
    </xf>
    <xf numFmtId="166" fontId="4" fillId="0" borderId="37" xfId="0" applyNumberFormat="1" applyFont="1" applyBorder="1" applyAlignment="1">
      <alignment horizontal="right" wrapText="1"/>
    </xf>
    <xf numFmtId="0" fontId="5" fillId="0" borderId="15" xfId="0" applyFont="1" applyBorder="1" applyAlignment="1">
      <alignment horizontal="right" wrapText="1"/>
    </xf>
    <xf numFmtId="165" fontId="4" fillId="0" borderId="21" xfId="0" applyNumberFormat="1" applyFont="1" applyBorder="1" applyAlignment="1">
      <alignment wrapText="1"/>
    </xf>
    <xf numFmtId="0" fontId="5" fillId="0" borderId="0" xfId="0" applyFont="1" applyBorder="1" applyAlignment="1">
      <alignment horizontal="center" wrapText="1"/>
    </xf>
    <xf numFmtId="0" fontId="3" fillId="0" borderId="29" xfId="0" applyFont="1" applyBorder="1" applyAlignment="1">
      <alignment horizontal="left" wrapText="1"/>
    </xf>
    <xf numFmtId="169" fontId="4" fillId="0" borderId="30" xfId="0" applyNumberFormat="1" applyFont="1" applyBorder="1" applyAlignment="1">
      <alignment horizontal="center" wrapText="1"/>
    </xf>
    <xf numFmtId="0" fontId="9" fillId="0" borderId="25" xfId="0" applyFont="1" applyBorder="1" applyAlignment="1">
      <alignment horizontal="left" wrapText="1"/>
    </xf>
    <xf numFmtId="165" fontId="4" fillId="0" borderId="28" xfId="0" applyNumberFormat="1" applyFont="1" applyBorder="1" applyAlignment="1">
      <alignment wrapText="1"/>
    </xf>
    <xf numFmtId="167" fontId="4" fillId="0" borderId="28" xfId="0" applyNumberFormat="1" applyFont="1" applyBorder="1" applyAlignment="1">
      <alignment wrapText="1"/>
    </xf>
    <xf numFmtId="167" fontId="4" fillId="0" borderId="30" xfId="0" applyNumberFormat="1" applyFont="1" applyBorder="1" applyAlignment="1">
      <alignment wrapText="1"/>
    </xf>
    <xf numFmtId="0" fontId="4" fillId="0" borderId="31" xfId="0" applyFont="1" applyBorder="1" applyAlignment="1">
      <alignment horizontal="left" wrapText="1"/>
    </xf>
    <xf numFmtId="167" fontId="4" fillId="0" borderId="38" xfId="0" applyNumberFormat="1" applyFont="1" applyBorder="1" applyAlignment="1">
      <alignment wrapText="1"/>
    </xf>
    <xf numFmtId="167" fontId="4" fillId="0" borderId="26" xfId="0" applyNumberFormat="1" applyFont="1" applyBorder="1" applyAlignment="1">
      <alignment wrapText="1"/>
    </xf>
    <xf numFmtId="165" fontId="4" fillId="0" borderId="39" xfId="0" applyNumberFormat="1" applyFont="1" applyBorder="1" applyAlignment="1">
      <alignment wrapText="1"/>
    </xf>
    <xf numFmtId="0" fontId="9" fillId="0" borderId="33" xfId="0" applyFont="1" applyBorder="1" applyAlignment="1">
      <alignment horizontal="left" wrapText="1"/>
    </xf>
    <xf numFmtId="0" fontId="4" fillId="0" borderId="40" xfId="0" applyFont="1" applyBorder="1" applyAlignment="1">
      <alignment horizontal="right" wrapText="1"/>
    </xf>
    <xf numFmtId="0" fontId="4" fillId="0" borderId="26" xfId="0" applyFont="1" applyBorder="1" applyAlignment="1">
      <alignment horizontal="right" wrapText="1"/>
    </xf>
    <xf numFmtId="0" fontId="4" fillId="0" borderId="41" xfId="0" applyFont="1" applyBorder="1" applyAlignment="1">
      <alignment horizontal="left" wrapText="1"/>
    </xf>
    <xf numFmtId="167" fontId="5" fillId="0" borderId="42" xfId="0" applyNumberFormat="1" applyFont="1" applyBorder="1" applyAlignment="1">
      <alignment wrapText="1"/>
    </xf>
    <xf numFmtId="0" fontId="4" fillId="0" borderId="42" xfId="0" applyFont="1" applyBorder="1" applyAlignment="1">
      <alignment wrapText="1"/>
    </xf>
    <xf numFmtId="167" fontId="4" fillId="0" borderId="43" xfId="0" applyNumberFormat="1" applyFont="1" applyBorder="1" applyAlignment="1">
      <alignment wrapText="1"/>
    </xf>
    <xf numFmtId="0" fontId="0" fillId="0" borderId="28" xfId="0" applyBorder="1"/>
    <xf numFmtId="169" fontId="4" fillId="0" borderId="38" xfId="0" applyNumberFormat="1" applyFont="1" applyBorder="1" applyAlignment="1">
      <alignment horizontal="center" wrapText="1"/>
    </xf>
    <xf numFmtId="0" fontId="4" fillId="0" borderId="29" xfId="0" applyFont="1" applyBorder="1" applyAlignment="1">
      <alignment wrapText="1"/>
    </xf>
    <xf numFmtId="167" fontId="10" fillId="0" borderId="0" xfId="0" applyNumberFormat="1" applyFont="1" applyBorder="1" applyAlignment="1">
      <alignment wrapText="1"/>
    </xf>
    <xf numFmtId="167" fontId="7" fillId="0" borderId="28" xfId="0" applyNumberFormat="1" applyFont="1" applyBorder="1" applyAlignment="1">
      <alignment wrapText="1"/>
    </xf>
    <xf numFmtId="0" fontId="4" fillId="0" borderId="25" xfId="0" applyFont="1" applyBorder="1" applyAlignment="1">
      <alignment horizontal="left" wrapText="1"/>
    </xf>
    <xf numFmtId="0" fontId="0" fillId="0" borderId="36" xfId="0" applyBorder="1"/>
    <xf numFmtId="167" fontId="4" fillId="0" borderId="37" xfId="0" applyNumberFormat="1" applyFont="1" applyBorder="1" applyAlignment="1">
      <alignment wrapText="1"/>
    </xf>
    <xf numFmtId="0" fontId="4" fillId="0" borderId="26" xfId="0" applyFont="1" applyBorder="1" applyAlignment="1">
      <alignment wrapText="1"/>
    </xf>
    <xf numFmtId="170" fontId="4" fillId="0" borderId="0" xfId="0" applyNumberFormat="1" applyFont="1" applyBorder="1" applyAlignment="1">
      <alignment horizontal="right" wrapText="1"/>
    </xf>
    <xf numFmtId="0" fontId="4" fillId="0" borderId="29" xfId="0" applyFont="1" applyBorder="1" applyAlignment="1">
      <alignment horizontal="left" wrapText="1" indent="2"/>
    </xf>
    <xf numFmtId="0" fontId="5" fillId="0" borderId="0" xfId="0" applyFont="1" applyBorder="1" applyAlignment="1">
      <alignment wrapText="1"/>
    </xf>
    <xf numFmtId="0" fontId="4" fillId="0" borderId="0" xfId="0" applyFont="1" applyBorder="1" applyAlignment="1">
      <alignment wrapText="1"/>
    </xf>
    <xf numFmtId="0" fontId="4" fillId="0" borderId="0" xfId="0" applyFont="1" applyBorder="1" applyAlignment="1">
      <alignment horizontal="right" wrapText="1"/>
    </xf>
    <xf numFmtId="0" fontId="4" fillId="0" borderId="28" xfId="0" applyFont="1" applyBorder="1" applyAlignment="1">
      <alignment horizontal="right" wrapText="1"/>
    </xf>
    <xf numFmtId="0" fontId="4" fillId="0" borderId="27" xfId="0" applyFont="1" applyBorder="1" applyAlignment="1">
      <alignment horizontal="left" wrapText="1" indent="3"/>
    </xf>
    <xf numFmtId="171" fontId="5" fillId="0" borderId="0" xfId="0" applyNumberFormat="1" applyFont="1" applyBorder="1" applyAlignment="1">
      <alignment wrapText="1"/>
    </xf>
    <xf numFmtId="171" fontId="4" fillId="0" borderId="0" xfId="0" applyNumberFormat="1" applyFont="1" applyBorder="1" applyAlignment="1">
      <alignment wrapText="1"/>
    </xf>
    <xf numFmtId="0" fontId="4" fillId="0" borderId="29" xfId="0" applyFont="1" applyBorder="1" applyAlignment="1">
      <alignment horizontal="left" wrapText="1" indent="3"/>
    </xf>
    <xf numFmtId="166" fontId="5" fillId="0" borderId="0" xfId="0" applyNumberFormat="1" applyFont="1" applyBorder="1" applyAlignment="1">
      <alignment horizontal="right" wrapText="1"/>
    </xf>
    <xf numFmtId="172" fontId="4" fillId="0" borderId="28" xfId="0" applyNumberFormat="1" applyFont="1" applyBorder="1" applyAlignment="1">
      <alignment wrapText="1"/>
    </xf>
    <xf numFmtId="173" fontId="5" fillId="0" borderId="36" xfId="0" applyNumberFormat="1" applyFont="1" applyBorder="1" applyAlignment="1">
      <alignment wrapText="1"/>
    </xf>
    <xf numFmtId="173" fontId="4" fillId="0" borderId="36" xfId="0" applyNumberFormat="1" applyFont="1" applyBorder="1" applyAlignment="1">
      <alignment wrapText="1"/>
    </xf>
    <xf numFmtId="0" fontId="11" fillId="3" borderId="44" xfId="0" applyFont="1" applyFill="1" applyBorder="1" applyAlignment="1">
      <alignment horizontal="center" wrapText="1"/>
    </xf>
    <xf numFmtId="0" fontId="4" fillId="0" borderId="44" xfId="0" applyFont="1" applyBorder="1" applyAlignment="1">
      <alignment wrapText="1"/>
    </xf>
    <xf numFmtId="0" fontId="5" fillId="0" borderId="25" xfId="0" applyFont="1" applyBorder="1" applyAlignment="1">
      <alignment horizontal="left" vertical="center" wrapText="1"/>
    </xf>
    <xf numFmtId="0" fontId="4" fillId="5" borderId="27" xfId="0" applyFont="1" applyFill="1" applyBorder="1" applyAlignment="1">
      <alignment horizontal="left" vertical="center" wrapText="1" indent="2"/>
    </xf>
    <xf numFmtId="165" fontId="5" fillId="5" borderId="0" xfId="0" applyNumberFormat="1" applyFont="1" applyFill="1" applyBorder="1" applyAlignment="1">
      <alignment wrapText="1"/>
    </xf>
    <xf numFmtId="165" fontId="4" fillId="5" borderId="0" xfId="0" applyNumberFormat="1" applyFont="1" applyFill="1" applyBorder="1" applyAlignment="1">
      <alignment wrapText="1"/>
    </xf>
    <xf numFmtId="166" fontId="4" fillId="5" borderId="0" xfId="0" applyNumberFormat="1" applyFont="1" applyFill="1" applyBorder="1" applyAlignment="1">
      <alignment horizontal="right" wrapText="1"/>
    </xf>
    <xf numFmtId="166" fontId="4" fillId="5" borderId="28" xfId="0" applyNumberFormat="1" applyFont="1" applyFill="1" applyBorder="1" applyAlignment="1">
      <alignment horizontal="right" wrapText="1"/>
    </xf>
    <xf numFmtId="0" fontId="4" fillId="0" borderId="27" xfId="0" applyFont="1" applyBorder="1" applyAlignment="1">
      <alignment horizontal="left" vertical="center" wrapText="1" indent="2"/>
    </xf>
    <xf numFmtId="0" fontId="4" fillId="5" borderId="29" xfId="0" applyFont="1" applyFill="1" applyBorder="1" applyAlignment="1">
      <alignment horizontal="left" vertical="center" wrapText="1" indent="2"/>
    </xf>
    <xf numFmtId="0" fontId="4" fillId="0" borderId="32" xfId="0" applyFont="1" applyBorder="1" applyAlignment="1">
      <alignment horizontal="left" vertical="center" wrapText="1"/>
    </xf>
    <xf numFmtId="0" fontId="4" fillId="0" borderId="29" xfId="0" applyFont="1" applyBorder="1" applyAlignment="1">
      <alignment horizontal="left" vertical="center" wrapText="1" indent="2"/>
    </xf>
    <xf numFmtId="0" fontId="5" fillId="0" borderId="45" xfId="0" applyFont="1" applyBorder="1" applyAlignment="1">
      <alignment horizontal="left" wrapText="1" indent="1"/>
    </xf>
    <xf numFmtId="0" fontId="5" fillId="0" borderId="46" xfId="0" applyFont="1" applyBorder="1" applyAlignment="1">
      <alignment horizontal="right" wrapText="1"/>
    </xf>
    <xf numFmtId="0" fontId="4" fillId="0" borderId="46" xfId="0" applyFont="1" applyBorder="1" applyAlignment="1">
      <alignment horizontal="right" wrapText="1"/>
    </xf>
    <xf numFmtId="0" fontId="0" fillId="0" borderId="37" xfId="0" applyBorder="1"/>
    <xf numFmtId="0" fontId="11" fillId="0" borderId="0" xfId="0" applyFont="1" applyBorder="1" applyAlignment="1">
      <alignment horizontal="center" wrapText="1"/>
    </xf>
    <xf numFmtId="0" fontId="5" fillId="3" borderId="27" xfId="0" applyFont="1" applyFill="1" applyBorder="1" applyAlignment="1">
      <alignment horizontal="left" wrapText="1"/>
    </xf>
    <xf numFmtId="0" fontId="5" fillId="3" borderId="0" xfId="0" applyFont="1" applyFill="1" applyBorder="1" applyAlignment="1">
      <alignment wrapText="1"/>
    </xf>
    <xf numFmtId="0" fontId="4" fillId="3" borderId="0" xfId="0" applyFont="1" applyFill="1" applyBorder="1" applyAlignment="1">
      <alignment wrapText="1"/>
    </xf>
    <xf numFmtId="0" fontId="4" fillId="3" borderId="28" xfId="0" applyFont="1" applyFill="1" applyBorder="1" applyAlignment="1">
      <alignment horizontal="right" wrapText="1"/>
    </xf>
    <xf numFmtId="0" fontId="4" fillId="4" borderId="27" xfId="0" applyFont="1" applyFill="1" applyBorder="1" applyAlignment="1">
      <alignment horizontal="left" wrapText="1" indent="2"/>
    </xf>
    <xf numFmtId="0" fontId="5" fillId="4" borderId="0" xfId="0" applyFont="1" applyFill="1" applyBorder="1" applyAlignment="1">
      <alignment wrapText="1"/>
    </xf>
    <xf numFmtId="0" fontId="4" fillId="4" borderId="0" xfId="0" applyFont="1" applyFill="1" applyBorder="1" applyAlignment="1">
      <alignment wrapText="1"/>
    </xf>
    <xf numFmtId="171" fontId="5" fillId="4" borderId="0" xfId="0" applyNumberFormat="1" applyFont="1" applyFill="1" applyBorder="1" applyAlignment="1">
      <alignment wrapText="1"/>
    </xf>
    <xf numFmtId="171" fontId="4" fillId="4" borderId="0" xfId="0" applyNumberFormat="1" applyFont="1" applyFill="1" applyBorder="1" applyAlignment="1">
      <alignment wrapText="1"/>
    </xf>
    <xf numFmtId="166" fontId="4" fillId="4" borderId="28" xfId="0" applyNumberFormat="1" applyFont="1" applyFill="1" applyBorder="1" applyAlignment="1">
      <alignment horizontal="right" wrapText="1"/>
    </xf>
    <xf numFmtId="0" fontId="4" fillId="3" borderId="29" xfId="0" applyFont="1" applyFill="1" applyBorder="1" applyAlignment="1">
      <alignment horizontal="left" wrapText="1" indent="2"/>
    </xf>
    <xf numFmtId="166" fontId="4" fillId="3" borderId="28" xfId="0" applyNumberFormat="1" applyFont="1" applyFill="1" applyBorder="1" applyAlignment="1">
      <alignment horizontal="right" wrapText="1"/>
    </xf>
    <xf numFmtId="0" fontId="4" fillId="4" borderId="32" xfId="0" applyFont="1" applyFill="1" applyBorder="1" applyAlignment="1">
      <alignment horizontal="left" wrapText="1"/>
    </xf>
    <xf numFmtId="0" fontId="3" fillId="0" borderId="33" xfId="0" applyFont="1" applyBorder="1" applyAlignment="1">
      <alignment horizontal="left" wrapText="1"/>
    </xf>
    <xf numFmtId="0" fontId="3" fillId="3" borderId="27" xfId="0" applyFont="1" applyFill="1" applyBorder="1" applyAlignment="1">
      <alignment horizontal="left" wrapText="1"/>
    </xf>
    <xf numFmtId="0" fontId="4" fillId="3" borderId="0" xfId="0" applyFont="1" applyFill="1" applyBorder="1" applyAlignment="1">
      <alignment horizontal="center" wrapText="1"/>
    </xf>
    <xf numFmtId="0" fontId="4" fillId="3" borderId="28" xfId="0" applyFont="1" applyFill="1" applyBorder="1" applyAlignment="1">
      <alignment horizontal="center" wrapText="1"/>
    </xf>
    <xf numFmtId="0" fontId="3" fillId="4" borderId="29" xfId="0" applyFont="1" applyFill="1" applyBorder="1" applyAlignment="1">
      <alignment horizontal="left" wrapText="1"/>
    </xf>
    <xf numFmtId="0" fontId="4" fillId="4" borderId="30" xfId="0" applyFont="1" applyFill="1" applyBorder="1" applyAlignment="1">
      <alignment horizontal="center" wrapText="1"/>
    </xf>
    <xf numFmtId="0" fontId="5" fillId="3" borderId="25" xfId="0" applyFont="1" applyFill="1" applyBorder="1" applyAlignment="1">
      <alignment horizontal="left" wrapText="1"/>
    </xf>
    <xf numFmtId="0" fontId="4" fillId="3" borderId="26" xfId="0" applyFont="1" applyFill="1" applyBorder="1" applyAlignment="1">
      <alignment horizontal="right" wrapText="1"/>
    </xf>
    <xf numFmtId="170" fontId="4" fillId="4" borderId="0" xfId="0" applyNumberFormat="1" applyFont="1" applyFill="1" applyBorder="1" applyAlignment="1">
      <alignment horizontal="right" wrapText="1"/>
    </xf>
    <xf numFmtId="166" fontId="4" fillId="3" borderId="0" xfId="0" applyNumberFormat="1" applyFont="1" applyFill="1" applyBorder="1" applyAlignment="1">
      <alignment horizontal="right" wrapText="1"/>
    </xf>
    <xf numFmtId="0" fontId="4" fillId="4" borderId="41" xfId="0" applyFont="1" applyFill="1" applyBorder="1" applyAlignment="1">
      <alignment horizontal="left" wrapText="1"/>
    </xf>
    <xf numFmtId="171" fontId="5" fillId="4" borderId="42" xfId="0" applyNumberFormat="1" applyFont="1" applyFill="1" applyBorder="1" applyAlignment="1">
      <alignment wrapText="1"/>
    </xf>
    <xf numFmtId="171" fontId="4" fillId="4" borderId="42" xfId="0" applyNumberFormat="1" applyFont="1" applyFill="1" applyBorder="1" applyAlignment="1">
      <alignment wrapText="1"/>
    </xf>
    <xf numFmtId="170" fontId="4" fillId="4" borderId="36" xfId="0" applyNumberFormat="1" applyFont="1" applyFill="1" applyBorder="1" applyAlignment="1">
      <alignment horizontal="right" wrapText="1"/>
    </xf>
    <xf numFmtId="166" fontId="4" fillId="4" borderId="37" xfId="0" applyNumberFormat="1" applyFont="1" applyFill="1" applyBorder="1" applyAlignment="1">
      <alignment horizontal="right" wrapText="1"/>
    </xf>
    <xf numFmtId="0" fontId="5" fillId="0" borderId="35" xfId="0" applyFont="1" applyBorder="1" applyAlignment="1">
      <alignment horizontal="left" wrapText="1"/>
    </xf>
    <xf numFmtId="166" fontId="5" fillId="0" borderId="36" xfId="0" applyNumberFormat="1" applyFont="1" applyBorder="1" applyAlignment="1">
      <alignment horizontal="right" wrapText="1"/>
    </xf>
    <xf numFmtId="172" fontId="4" fillId="0" borderId="36" xfId="0" applyNumberFormat="1" applyFont="1" applyBorder="1" applyAlignment="1">
      <alignment wrapText="1"/>
    </xf>
    <xf numFmtId="172" fontId="4" fillId="0" borderId="37" xfId="0" applyNumberFormat="1" applyFont="1" applyBorder="1" applyAlignment="1">
      <alignment wrapText="1"/>
    </xf>
    <xf numFmtId="0" fontId="5" fillId="3" borderId="0" xfId="0" applyFont="1" applyFill="1" applyBorder="1" applyAlignment="1">
      <alignment horizontal="left" wrapText="1"/>
    </xf>
    <xf numFmtId="0" fontId="5" fillId="3" borderId="0" xfId="0" applyFont="1" applyFill="1" applyBorder="1" applyAlignment="1">
      <alignment horizontal="right" wrapText="1"/>
    </xf>
    <xf numFmtId="0" fontId="4" fillId="3" borderId="0" xfId="0" applyFont="1" applyFill="1" applyBorder="1" applyAlignment="1">
      <alignment horizontal="right" wrapText="1"/>
    </xf>
    <xf numFmtId="170" fontId="4" fillId="0" borderId="28" xfId="0" applyNumberFormat="1" applyFont="1" applyBorder="1" applyAlignment="1">
      <alignment horizontal="right" wrapText="1"/>
    </xf>
    <xf numFmtId="0" fontId="4" fillId="0" borderId="32" xfId="0" applyFont="1" applyBorder="1" applyAlignment="1">
      <alignment horizontal="left" wrapText="1"/>
    </xf>
    <xf numFmtId="0" fontId="4" fillId="0" borderId="33" xfId="0" applyFont="1" applyBorder="1" applyAlignment="1">
      <alignment horizontal="left" wrapText="1"/>
    </xf>
    <xf numFmtId="0" fontId="4" fillId="0" borderId="34" xfId="0" applyFont="1" applyBorder="1" applyAlignment="1">
      <alignment horizontal="left" wrapText="1"/>
    </xf>
    <xf numFmtId="174" fontId="5" fillId="0" borderId="0" xfId="0" applyNumberFormat="1" applyFont="1" applyBorder="1" applyAlignment="1">
      <alignment horizontal="right" wrapText="1"/>
    </xf>
    <xf numFmtId="174" fontId="4" fillId="0" borderId="0" xfId="0" applyNumberFormat="1" applyFont="1" applyBorder="1" applyAlignment="1">
      <alignment horizontal="right" wrapText="1"/>
    </xf>
    <xf numFmtId="172" fontId="4" fillId="0" borderId="0" xfId="0" applyNumberFormat="1" applyFont="1" applyBorder="1" applyAlignment="1">
      <alignment wrapText="1"/>
    </xf>
    <xf numFmtId="174" fontId="5" fillId="0" borderId="36" xfId="0" applyNumberFormat="1" applyFont="1" applyBorder="1" applyAlignment="1">
      <alignment horizontal="right" wrapText="1"/>
    </xf>
    <xf numFmtId="174" fontId="4" fillId="0" borderId="36" xfId="0" applyNumberFormat="1" applyFont="1" applyBorder="1" applyAlignment="1">
      <alignment horizontal="right" wrapText="1"/>
    </xf>
    <xf numFmtId="0" fontId="5" fillId="0" borderId="0" xfId="0" applyFont="1" applyBorder="1" applyAlignment="1">
      <alignment horizontal="left" wrapText="1"/>
    </xf>
    <xf numFmtId="0" fontId="4" fillId="0" borderId="0" xfId="0" applyFont="1" applyBorder="1" applyAlignment="1">
      <alignment horizontal="left" wrapText="1"/>
    </xf>
    <xf numFmtId="0" fontId="13" fillId="3" borderId="0" xfId="0" applyFont="1" applyFill="1" applyBorder="1" applyAlignment="1">
      <alignment wrapText="1"/>
    </xf>
    <xf numFmtId="0" fontId="16" fillId="3" borderId="0" xfId="0" applyFont="1" applyFill="1" applyBorder="1" applyAlignment="1">
      <alignment wrapText="1"/>
    </xf>
    <xf numFmtId="0" fontId="14" fillId="3" borderId="25" xfId="0" applyFont="1" applyFill="1" applyBorder="1" applyAlignment="1">
      <alignment horizontal="left" wrapText="1"/>
    </xf>
    <xf numFmtId="0" fontId="13" fillId="3" borderId="26" xfId="0" applyFont="1" applyFill="1" applyBorder="1" applyAlignment="1">
      <alignment horizontal="left" wrapText="1"/>
    </xf>
    <xf numFmtId="0" fontId="14" fillId="3" borderId="27" xfId="0" applyFont="1" applyFill="1" applyBorder="1" applyAlignment="1">
      <alignment horizontal="left" wrapText="1"/>
    </xf>
    <xf numFmtId="0" fontId="13" fillId="3" borderId="0" xfId="0" applyFont="1" applyFill="1" applyBorder="1" applyAlignment="1">
      <alignment horizontal="center" wrapText="1"/>
    </xf>
    <xf numFmtId="0" fontId="13" fillId="3" borderId="28" xfId="0" applyFont="1" applyFill="1" applyBorder="1" applyAlignment="1">
      <alignment horizontal="center" wrapText="1"/>
    </xf>
    <xf numFmtId="0" fontId="14" fillId="3" borderId="29" xfId="0" applyFont="1" applyFill="1" applyBorder="1" applyAlignment="1">
      <alignment horizontal="left" wrapText="1"/>
    </xf>
    <xf numFmtId="0" fontId="13" fillId="3" borderId="30" xfId="0" applyFont="1" applyFill="1" applyBorder="1" applyAlignment="1">
      <alignment horizontal="center" wrapText="1"/>
    </xf>
    <xf numFmtId="0" fontId="15" fillId="3" borderId="25" xfId="0" applyFont="1" applyFill="1" applyBorder="1" applyAlignment="1">
      <alignment horizontal="left" wrapText="1"/>
    </xf>
    <xf numFmtId="0" fontId="13" fillId="3" borderId="26" xfId="0" applyFont="1" applyFill="1" applyBorder="1" applyAlignment="1">
      <alignment horizontal="right" wrapText="1"/>
    </xf>
    <xf numFmtId="0" fontId="13" fillId="3" borderId="27" xfId="0" applyFont="1" applyFill="1" applyBorder="1" applyAlignment="1">
      <alignment horizontal="left" wrapText="1" indent="3"/>
    </xf>
    <xf numFmtId="165" fontId="15" fillId="4" borderId="0" xfId="0" applyNumberFormat="1" applyFont="1" applyFill="1" applyBorder="1" applyAlignment="1">
      <alignment wrapText="1"/>
    </xf>
    <xf numFmtId="165" fontId="13" fillId="3" borderId="0" xfId="0" applyNumberFormat="1" applyFont="1" applyFill="1" applyBorder="1" applyAlignment="1">
      <alignment wrapText="1"/>
    </xf>
    <xf numFmtId="166" fontId="13" fillId="3" borderId="0" xfId="0" applyNumberFormat="1" applyFont="1" applyFill="1" applyBorder="1" applyAlignment="1">
      <alignment horizontal="right" wrapText="1"/>
    </xf>
    <xf numFmtId="165" fontId="15" fillId="3" borderId="0" xfId="0" applyNumberFormat="1" applyFont="1" applyFill="1" applyBorder="1" applyAlignment="1">
      <alignment wrapText="1"/>
    </xf>
    <xf numFmtId="166" fontId="13" fillId="3" borderId="28" xfId="0" applyNumberFormat="1" applyFont="1" applyFill="1" applyBorder="1" applyAlignment="1">
      <alignment horizontal="right" wrapText="1"/>
    </xf>
    <xf numFmtId="0" fontId="13" fillId="0" borderId="27" xfId="0" applyFont="1" applyBorder="1" applyAlignment="1">
      <alignment horizontal="left" wrapText="1" indent="2"/>
    </xf>
    <xf numFmtId="165" fontId="15" fillId="0" borderId="0" xfId="0" applyNumberFormat="1" applyFont="1" applyBorder="1" applyAlignment="1">
      <alignment wrapText="1"/>
    </xf>
    <xf numFmtId="165" fontId="13" fillId="0" borderId="0" xfId="0" applyNumberFormat="1" applyFont="1" applyBorder="1" applyAlignment="1">
      <alignment wrapText="1"/>
    </xf>
    <xf numFmtId="166" fontId="13" fillId="0" borderId="0" xfId="0" applyNumberFormat="1" applyFont="1" applyBorder="1" applyAlignment="1">
      <alignment horizontal="right" wrapText="1"/>
    </xf>
    <xf numFmtId="166" fontId="13" fillId="0" borderId="28" xfId="0" applyNumberFormat="1" applyFont="1" applyBorder="1" applyAlignment="1">
      <alignment horizontal="right" wrapText="1"/>
    </xf>
    <xf numFmtId="167" fontId="15" fillId="0" borderId="0" xfId="0" applyNumberFormat="1" applyFont="1" applyBorder="1" applyAlignment="1">
      <alignment wrapText="1"/>
    </xf>
    <xf numFmtId="167" fontId="13" fillId="0" borderId="0" xfId="0" applyNumberFormat="1" applyFont="1" applyBorder="1" applyAlignment="1">
      <alignment wrapText="1"/>
    </xf>
    <xf numFmtId="0" fontId="13" fillId="0" borderId="29" xfId="0" applyFont="1" applyBorder="1" applyAlignment="1">
      <alignment horizontal="left" wrapText="1" indent="2"/>
    </xf>
    <xf numFmtId="0" fontId="15" fillId="0" borderId="31" xfId="0" applyFont="1" applyBorder="1" applyAlignment="1">
      <alignment horizontal="left" wrapText="1" indent="2"/>
    </xf>
    <xf numFmtId="0" fontId="15" fillId="0" borderId="25" xfId="0" applyFont="1" applyBorder="1" applyAlignment="1">
      <alignment horizontal="left" wrapText="1"/>
    </xf>
    <xf numFmtId="0" fontId="15" fillId="0" borderId="27" xfId="0" applyFont="1" applyBorder="1" applyAlignment="1">
      <alignment horizontal="left" wrapText="1"/>
    </xf>
    <xf numFmtId="0" fontId="15" fillId="0" borderId="0" xfId="0" applyFont="1" applyBorder="1" applyAlignment="1">
      <alignment horizontal="left" wrapText="1"/>
    </xf>
    <xf numFmtId="0" fontId="13" fillId="0" borderId="27" xfId="0" applyFont="1" applyBorder="1" applyAlignment="1">
      <alignment horizontal="left" wrapText="1"/>
    </xf>
    <xf numFmtId="0" fontId="13" fillId="0" borderId="29" xfId="0" applyFont="1" applyBorder="1" applyAlignment="1">
      <alignment horizontal="left" wrapText="1"/>
    </xf>
    <xf numFmtId="0" fontId="15" fillId="0" borderId="29" xfId="0" applyFont="1" applyBorder="1" applyAlignment="1">
      <alignment horizontal="left" wrapText="1"/>
    </xf>
    <xf numFmtId="0" fontId="15" fillId="0" borderId="32" xfId="0" applyFont="1" applyBorder="1" applyAlignment="1">
      <alignment horizontal="left" wrapText="1"/>
    </xf>
    <xf numFmtId="0" fontId="15" fillId="0" borderId="33" xfId="0" applyFont="1" applyBorder="1" applyAlignment="1">
      <alignment horizontal="left" wrapText="1"/>
    </xf>
    <xf numFmtId="172" fontId="13" fillId="0" borderId="30" xfId="0" applyNumberFormat="1" applyFont="1" applyBorder="1" applyAlignment="1">
      <alignment wrapText="1"/>
    </xf>
    <xf numFmtId="0" fontId="13" fillId="3" borderId="31" xfId="0" applyFont="1" applyFill="1" applyBorder="1" applyAlignment="1">
      <alignment horizontal="left" wrapText="1"/>
    </xf>
    <xf numFmtId="0" fontId="13" fillId="3" borderId="38" xfId="0" applyFont="1" applyFill="1" applyBorder="1" applyAlignment="1">
      <alignment horizontal="left" wrapText="1"/>
    </xf>
    <xf numFmtId="0" fontId="13" fillId="3" borderId="27" xfId="0" applyFont="1" applyFill="1" applyBorder="1" applyAlignment="1">
      <alignment horizontal="left" wrapText="1" indent="4"/>
    </xf>
    <xf numFmtId="0" fontId="16" fillId="3" borderId="0" xfId="0" applyFont="1" applyFill="1" applyBorder="1" applyAlignment="1">
      <alignment horizontal="right" wrapText="1"/>
    </xf>
    <xf numFmtId="171" fontId="15" fillId="3" borderId="0" xfId="0" applyNumberFormat="1" applyFont="1" applyFill="1" applyBorder="1" applyAlignment="1">
      <alignment wrapText="1"/>
    </xf>
    <xf numFmtId="171" fontId="13" fillId="3" borderId="0" xfId="0" applyNumberFormat="1" applyFont="1" applyFill="1" applyBorder="1" applyAlignment="1">
      <alignment wrapText="1"/>
    </xf>
    <xf numFmtId="0" fontId="13" fillId="3" borderId="29" xfId="0" applyFont="1" applyFill="1" applyBorder="1" applyAlignment="1">
      <alignment horizontal="left" wrapText="1" indent="4"/>
    </xf>
    <xf numFmtId="0" fontId="15" fillId="3" borderId="31" xfId="0" applyFont="1" applyFill="1" applyBorder="1" applyAlignment="1">
      <alignment horizontal="left" wrapText="1"/>
    </xf>
    <xf numFmtId="0" fontId="16" fillId="3" borderId="30" xfId="0" applyFont="1" applyFill="1" applyBorder="1" applyAlignment="1">
      <alignment horizontal="right" wrapText="1"/>
    </xf>
    <xf numFmtId="0" fontId="13" fillId="0" borderId="26" xfId="0" applyFont="1" applyBorder="1" applyAlignment="1">
      <alignment horizontal="right" wrapText="1"/>
    </xf>
    <xf numFmtId="0" fontId="13" fillId="4" borderId="27" xfId="0" applyFont="1" applyFill="1" applyBorder="1" applyAlignment="1">
      <alignment horizontal="left" wrapText="1"/>
    </xf>
    <xf numFmtId="0" fontId="15" fillId="4" borderId="0" xfId="0" applyFont="1" applyFill="1" applyBorder="1" applyAlignment="1">
      <alignment horizontal="right" wrapText="1"/>
    </xf>
    <xf numFmtId="0" fontId="13" fillId="4" borderId="0" xfId="0" applyFont="1" applyFill="1" applyBorder="1" applyAlignment="1">
      <alignment horizontal="right" wrapText="1"/>
    </xf>
    <xf numFmtId="0" fontId="13" fillId="4" borderId="0" xfId="0" applyFont="1" applyFill="1" applyBorder="1" applyAlignment="1">
      <alignment wrapText="1"/>
    </xf>
    <xf numFmtId="171" fontId="15" fillId="4" borderId="0" xfId="0" applyNumberFormat="1" applyFont="1" applyFill="1" applyBorder="1" applyAlignment="1">
      <alignment wrapText="1"/>
    </xf>
    <xf numFmtId="171" fontId="13" fillId="4" borderId="0" xfId="0" applyNumberFormat="1" applyFont="1" applyFill="1" applyBorder="1" applyAlignment="1">
      <alignment wrapText="1"/>
    </xf>
    <xf numFmtId="166" fontId="13" fillId="4" borderId="28" xfId="0" applyNumberFormat="1" applyFont="1" applyFill="1" applyBorder="1" applyAlignment="1">
      <alignment horizontal="right" wrapText="1"/>
    </xf>
    <xf numFmtId="171" fontId="15" fillId="0" borderId="0" xfId="0" applyNumberFormat="1" applyFont="1" applyBorder="1" applyAlignment="1">
      <alignment wrapText="1"/>
    </xf>
    <xf numFmtId="171" fontId="13" fillId="0" borderId="0" xfId="0" applyNumberFormat="1" applyFont="1" applyBorder="1" applyAlignment="1">
      <alignment wrapText="1"/>
    </xf>
    <xf numFmtId="0" fontId="13" fillId="0" borderId="32" xfId="0" applyFont="1" applyBorder="1" applyAlignment="1">
      <alignment horizontal="left" wrapText="1"/>
    </xf>
    <xf numFmtId="0" fontId="13" fillId="3" borderId="33" xfId="0" applyFont="1" applyFill="1" applyBorder="1" applyAlignment="1">
      <alignment horizontal="left" wrapText="1"/>
    </xf>
    <xf numFmtId="0" fontId="13" fillId="3" borderId="28" xfId="0" applyFont="1" applyFill="1" applyBorder="1" applyAlignment="1">
      <alignment horizontal="right" wrapText="1"/>
    </xf>
    <xf numFmtId="170" fontId="13" fillId="3" borderId="0" xfId="0" applyNumberFormat="1" applyFont="1" applyFill="1" applyBorder="1" applyAlignment="1">
      <alignment horizontal="right" wrapText="1"/>
    </xf>
    <xf numFmtId="170" fontId="13" fillId="3" borderId="28" xfId="0" applyNumberFormat="1" applyFont="1" applyFill="1" applyBorder="1" applyAlignment="1">
      <alignment horizontal="right" wrapText="1"/>
    </xf>
    <xf numFmtId="0" fontId="16" fillId="3" borderId="28" xfId="0" applyFont="1" applyFill="1" applyBorder="1" applyAlignment="1">
      <alignment horizontal="right" wrapText="1"/>
    </xf>
    <xf numFmtId="0" fontId="15" fillId="3" borderId="27" xfId="0" applyFont="1" applyFill="1" applyBorder="1" applyAlignment="1">
      <alignment horizontal="left" wrapText="1"/>
    </xf>
    <xf numFmtId="0" fontId="16" fillId="3" borderId="0" xfId="0" applyFont="1" applyFill="1" applyBorder="1" applyAlignment="1">
      <alignment horizontal="left" wrapText="1"/>
    </xf>
    <xf numFmtId="170" fontId="13" fillId="4" borderId="0" xfId="0" applyNumberFormat="1" applyFont="1" applyFill="1" applyBorder="1" applyAlignment="1">
      <alignment wrapText="1"/>
    </xf>
    <xf numFmtId="170" fontId="13" fillId="4" borderId="28" xfId="0" applyNumberFormat="1" applyFont="1" applyFill="1" applyBorder="1" applyAlignment="1">
      <alignment horizontal="right" wrapText="1"/>
    </xf>
    <xf numFmtId="0" fontId="13" fillId="3" borderId="35" xfId="0" applyFont="1" applyFill="1" applyBorder="1" applyAlignment="1">
      <alignment vertical="top" wrapText="1" indent="2"/>
    </xf>
    <xf numFmtId="171" fontId="15" fillId="3" borderId="36" xfId="0" applyNumberFormat="1" applyFont="1" applyFill="1" applyBorder="1" applyAlignment="1">
      <alignment vertical="top" wrapText="1"/>
    </xf>
    <xf numFmtId="171" fontId="13" fillId="3" borderId="36" xfId="0" applyNumberFormat="1" applyFont="1" applyFill="1" applyBorder="1" applyAlignment="1">
      <alignment vertical="top" wrapText="1"/>
    </xf>
    <xf numFmtId="170" fontId="13" fillId="3" borderId="36" xfId="0" applyNumberFormat="1" applyFont="1" applyFill="1" applyBorder="1" applyAlignment="1">
      <alignment horizontal="right" vertical="top" wrapText="1"/>
    </xf>
    <xf numFmtId="170" fontId="13" fillId="3" borderId="37" xfId="0" applyNumberFormat="1" applyFont="1" applyFill="1" applyBorder="1" applyAlignment="1">
      <alignment horizontal="right" vertical="top" wrapText="1"/>
    </xf>
    <xf numFmtId="0" fontId="5" fillId="0" borderId="32" xfId="0" applyFont="1" applyBorder="1" applyAlignment="1">
      <alignment horizontal="left" wrapText="1" indent="1"/>
    </xf>
    <xf numFmtId="0" fontId="5" fillId="0" borderId="12" xfId="0" applyFont="1" applyBorder="1" applyAlignment="1">
      <alignment horizontal="left" wrapText="1" indent="1"/>
    </xf>
    <xf numFmtId="0" fontId="5" fillId="0" borderId="45" xfId="0" applyFont="1" applyBorder="1" applyAlignment="1">
      <alignment horizontal="left" wrapText="1"/>
    </xf>
    <xf numFmtId="0" fontId="5" fillId="0" borderId="31" xfId="0" applyFont="1" applyBorder="1" applyAlignment="1">
      <alignment horizontal="left" wrapText="1" indent="2"/>
    </xf>
    <xf numFmtId="166" fontId="4" fillId="0" borderId="38" xfId="0" applyNumberFormat="1" applyFont="1" applyBorder="1" applyAlignment="1">
      <alignment horizontal="right" wrapText="1"/>
    </xf>
    <xf numFmtId="166" fontId="4" fillId="0" borderId="30" xfId="0" applyNumberFormat="1" applyFont="1" applyBorder="1" applyAlignment="1">
      <alignment horizontal="right" wrapText="1"/>
    </xf>
    <xf numFmtId="166" fontId="4" fillId="0" borderId="26" xfId="0" applyNumberFormat="1" applyFont="1" applyBorder="1" applyAlignment="1">
      <alignment horizontal="right" wrapText="1"/>
    </xf>
    <xf numFmtId="166" fontId="4" fillId="0" borderId="39" xfId="0" applyNumberFormat="1" applyFont="1" applyBorder="1" applyAlignment="1">
      <alignment horizontal="right" wrapText="1"/>
    </xf>
    <xf numFmtId="172" fontId="4" fillId="0" borderId="30" xfId="0" applyNumberFormat="1" applyFont="1" applyBorder="1" applyAlignment="1">
      <alignment wrapText="1"/>
    </xf>
    <xf numFmtId="0" fontId="5" fillId="0" borderId="31" xfId="0" applyFont="1" applyBorder="1" applyAlignment="1">
      <alignment horizontal="center" wrapText="1"/>
    </xf>
    <xf numFmtId="0" fontId="5" fillId="0" borderId="38" xfId="0" applyFont="1" applyBorder="1" applyAlignment="1">
      <alignment horizontal="center" wrapText="1"/>
    </xf>
    <xf numFmtId="0" fontId="4" fillId="0" borderId="40" xfId="0" applyFont="1" applyBorder="1" applyAlignment="1">
      <alignment horizontal="center" wrapText="1"/>
    </xf>
    <xf numFmtId="0" fontId="4" fillId="0" borderId="46" xfId="0" applyFont="1" applyBorder="1" applyAlignment="1">
      <alignment wrapText="1"/>
    </xf>
    <xf numFmtId="0" fontId="4" fillId="0" borderId="47" xfId="0" applyFont="1" applyBorder="1" applyAlignment="1">
      <alignment horizontal="right" wrapText="1"/>
    </xf>
    <xf numFmtId="0" fontId="5" fillId="0" borderId="25" xfId="0" applyFont="1" applyBorder="1" applyAlignment="1">
      <alignment horizontal="left" wrapText="1" indent="1"/>
    </xf>
    <xf numFmtId="0" fontId="9" fillId="0" borderId="0" xfId="0" applyFont="1" applyBorder="1" applyAlignment="1">
      <alignment horizontal="center" wrapText="1"/>
    </xf>
    <xf numFmtId="166" fontId="4" fillId="0" borderId="48" xfId="0" applyNumberFormat="1" applyFont="1" applyBorder="1" applyAlignment="1">
      <alignment horizontal="right" wrapText="1"/>
    </xf>
    <xf numFmtId="0" fontId="4" fillId="0" borderId="45" xfId="0" applyFont="1" applyBorder="1" applyAlignment="1">
      <alignment horizontal="left" wrapText="1"/>
    </xf>
    <xf numFmtId="0" fontId="4" fillId="0" borderId="46" xfId="0" applyFont="1" applyBorder="1" applyAlignment="1">
      <alignment horizontal="left" wrapText="1"/>
    </xf>
    <xf numFmtId="0" fontId="4" fillId="0" borderId="47" xfId="0" applyFont="1" applyBorder="1" applyAlignment="1">
      <alignment horizontal="left" wrapText="1"/>
    </xf>
    <xf numFmtId="0" fontId="15" fillId="0" borderId="14" xfId="0" applyFont="1" applyBorder="1" applyAlignment="1">
      <alignment horizontal="left" wrapText="1"/>
    </xf>
    <xf numFmtId="171" fontId="15" fillId="0" borderId="15" xfId="0" applyNumberFormat="1" applyFont="1" applyBorder="1" applyAlignment="1">
      <alignment wrapText="1"/>
    </xf>
    <xf numFmtId="171" fontId="13" fillId="0" borderId="15" xfId="0" applyNumberFormat="1" applyFont="1" applyBorder="1" applyAlignment="1">
      <alignment wrapText="1"/>
    </xf>
    <xf numFmtId="170" fontId="13" fillId="0" borderId="21" xfId="0" applyNumberFormat="1" applyFont="1" applyBorder="1" applyAlignment="1">
      <alignment horizontal="right" wrapText="1"/>
    </xf>
    <xf numFmtId="166" fontId="13" fillId="0" borderId="39" xfId="0" applyNumberFormat="1" applyFont="1" applyBorder="1" applyAlignment="1">
      <alignment horizontal="right" wrapText="1"/>
    </xf>
    <xf numFmtId="0" fontId="13" fillId="3" borderId="40" xfId="0" applyFont="1" applyFill="1" applyBorder="1" applyAlignment="1">
      <alignment horizontal="right" wrapText="1"/>
    </xf>
    <xf numFmtId="0" fontId="14" fillId="3" borderId="35" xfId="0" applyFont="1" applyFill="1" applyBorder="1" applyAlignment="1">
      <alignment horizontal="left" wrapText="1"/>
    </xf>
    <xf numFmtId="164" fontId="15" fillId="3" borderId="42" xfId="0" applyNumberFormat="1" applyFont="1" applyFill="1" applyBorder="1" applyAlignment="1">
      <alignment horizontal="center" wrapText="1"/>
    </xf>
    <xf numFmtId="169" fontId="13" fillId="3" borderId="42" xfId="0" applyNumberFormat="1" applyFont="1" applyFill="1" applyBorder="1" applyAlignment="1">
      <alignment horizontal="center" wrapText="1"/>
    </xf>
    <xf numFmtId="0" fontId="13" fillId="3" borderId="36" xfId="0" applyFont="1" applyFill="1" applyBorder="1" applyAlignment="1">
      <alignment horizontal="center" wrapText="1"/>
    </xf>
    <xf numFmtId="0" fontId="13" fillId="3" borderId="37" xfId="0" applyFont="1" applyFill="1" applyBorder="1" applyAlignment="1">
      <alignment horizontal="center" wrapText="1"/>
    </xf>
    <xf numFmtId="0" fontId="9" fillId="0" borderId="26" xfId="0" applyFont="1" applyBorder="1" applyAlignment="1">
      <alignment horizontal="center" wrapText="1"/>
    </xf>
    <xf numFmtId="175" fontId="19" fillId="0" borderId="29" xfId="0" applyNumberFormat="1" applyFont="1" applyBorder="1" applyAlignment="1">
      <alignment horizontal="left" wrapText="1"/>
    </xf>
    <xf numFmtId="0" fontId="4" fillId="0" borderId="38" xfId="0" applyFont="1" applyBorder="1" applyAlignment="1">
      <alignment horizontal="center" wrapText="1"/>
    </xf>
    <xf numFmtId="0" fontId="5" fillId="0" borderId="26" xfId="0" applyFont="1" applyBorder="1" applyAlignment="1">
      <alignment horizontal="left" wrapText="1"/>
    </xf>
    <xf numFmtId="165" fontId="5" fillId="0" borderId="28" xfId="0" applyNumberFormat="1" applyFont="1" applyBorder="1" applyAlignment="1">
      <alignment wrapText="1"/>
    </xf>
    <xf numFmtId="167" fontId="5" fillId="0" borderId="28" xfId="0" applyNumberFormat="1" applyFont="1" applyBorder="1" applyAlignment="1">
      <alignment wrapText="1"/>
    </xf>
    <xf numFmtId="167" fontId="5" fillId="0" borderId="30" xfId="0" applyNumberFormat="1" applyFont="1" applyBorder="1" applyAlignment="1">
      <alignment wrapText="1"/>
    </xf>
    <xf numFmtId="167" fontId="5" fillId="0" borderId="38" xfId="0" applyNumberFormat="1" applyFont="1" applyBorder="1" applyAlignment="1">
      <alignment wrapText="1"/>
    </xf>
    <xf numFmtId="0" fontId="5" fillId="0" borderId="28" xfId="0" applyFont="1" applyBorder="1" applyAlignment="1">
      <alignment wrapText="1"/>
    </xf>
    <xf numFmtId="0" fontId="5" fillId="0" borderId="30" xfId="0" applyFont="1" applyBorder="1" applyAlignment="1">
      <alignment wrapText="1"/>
    </xf>
    <xf numFmtId="165" fontId="5" fillId="0" borderId="39" xfId="0" applyNumberFormat="1" applyFont="1" applyBorder="1" applyAlignment="1">
      <alignment wrapText="1"/>
    </xf>
    <xf numFmtId="0" fontId="5" fillId="0" borderId="40" xfId="0" applyFont="1" applyBorder="1" applyAlignment="1">
      <alignment horizontal="left" wrapText="1"/>
    </xf>
    <xf numFmtId="175" fontId="3" fillId="0" borderId="33" xfId="0" applyNumberFormat="1" applyFont="1" applyBorder="1" applyAlignment="1">
      <alignment horizontal="right" wrapText="1"/>
    </xf>
    <xf numFmtId="175" fontId="3" fillId="0" borderId="29" xfId="0" applyNumberFormat="1" applyFont="1" applyBorder="1" applyAlignment="1">
      <alignment horizontal="left" wrapText="1"/>
    </xf>
    <xf numFmtId="0" fontId="4" fillId="0" borderId="28" xfId="0" applyFont="1" applyBorder="1" applyAlignment="1">
      <alignment wrapText="1"/>
    </xf>
    <xf numFmtId="0" fontId="4" fillId="0" borderId="30" xfId="0" applyFont="1" applyBorder="1" applyAlignment="1">
      <alignment wrapText="1"/>
    </xf>
    <xf numFmtId="0" fontId="4" fillId="0" borderId="40" xfId="0" applyFont="1" applyBorder="1" applyAlignment="1">
      <alignment horizontal="left" wrapText="1"/>
    </xf>
    <xf numFmtId="0" fontId="6" fillId="0" borderId="45" xfId="0" applyFont="1" applyBorder="1" applyAlignment="1">
      <alignment horizontal="left" wrapText="1"/>
    </xf>
    <xf numFmtId="0" fontId="6" fillId="0" borderId="46" xfId="0" applyFont="1" applyBorder="1" applyAlignment="1">
      <alignment horizontal="right" wrapText="1"/>
    </xf>
    <xf numFmtId="0" fontId="5" fillId="0" borderId="28" xfId="0" applyFont="1" applyBorder="1" applyAlignment="1">
      <alignment horizontal="left" wrapText="1"/>
    </xf>
    <xf numFmtId="0" fontId="6" fillId="0" borderId="0" xfId="0" applyFont="1"/>
    <xf numFmtId="0" fontId="1" fillId="0" borderId="0" xfId="0" applyFont="1" applyAlignment="1">
      <alignment horizontal="left" wrapText="1"/>
    </xf>
    <xf numFmtId="0" fontId="0" fillId="0" borderId="0" xfId="0"/>
    <xf numFmtId="0" fontId="2" fillId="2" borderId="22" xfId="0" applyFont="1" applyFill="1" applyBorder="1" applyAlignment="1">
      <alignment horizontal="center" wrapText="1"/>
    </xf>
    <xf numFmtId="0" fontId="2" fillId="2" borderId="23" xfId="0" applyFont="1" applyFill="1" applyBorder="1" applyAlignment="1">
      <alignment horizontal="center" wrapText="1"/>
    </xf>
    <xf numFmtId="0" fontId="2" fillId="2" borderId="24" xfId="0" applyFont="1" applyFill="1" applyBorder="1" applyAlignment="1">
      <alignment horizontal="center" wrapText="1"/>
    </xf>
    <xf numFmtId="0" fontId="4" fillId="0" borderId="9" xfId="0" applyFont="1" applyBorder="1" applyAlignment="1">
      <alignment horizontal="center" wrapText="1"/>
    </xf>
    <xf numFmtId="0" fontId="4" fillId="0" borderId="4" xfId="0" applyFont="1" applyBorder="1" applyAlignment="1">
      <alignment horizontal="center" wrapText="1"/>
    </xf>
    <xf numFmtId="0" fontId="0" fillId="0" borderId="0" xfId="0" applyBorder="1"/>
    <xf numFmtId="0" fontId="4" fillId="0" borderId="26" xfId="0" applyFont="1" applyBorder="1" applyAlignment="1">
      <alignment horizontal="center" wrapText="1"/>
    </xf>
    <xf numFmtId="0" fontId="0" fillId="0" borderId="28" xfId="0" applyBorder="1"/>
    <xf numFmtId="0" fontId="11" fillId="3" borderId="44" xfId="0" applyFont="1" applyFill="1" applyBorder="1" applyAlignment="1">
      <alignment horizontal="center" wrapText="1"/>
    </xf>
    <xf numFmtId="0" fontId="11" fillId="2" borderId="8" xfId="0" applyFont="1" applyFill="1" applyBorder="1" applyAlignment="1">
      <alignment horizontal="center" wrapText="1"/>
    </xf>
    <xf numFmtId="0" fontId="11" fillId="2" borderId="4" xfId="0" applyFont="1" applyFill="1" applyBorder="1" applyAlignment="1">
      <alignment horizontal="center" wrapText="1"/>
    </xf>
    <xf numFmtId="0" fontId="11" fillId="2" borderId="7" xfId="0" applyFont="1" applyFill="1" applyBorder="1" applyAlignment="1">
      <alignment horizontal="center" wrapText="1"/>
    </xf>
    <xf numFmtId="0" fontId="11" fillId="2" borderId="22" xfId="0" applyFont="1" applyFill="1" applyBorder="1" applyAlignment="1">
      <alignment horizontal="center" wrapText="1"/>
    </xf>
    <xf numFmtId="0" fontId="11" fillId="2" borderId="23" xfId="0" applyFont="1" applyFill="1" applyBorder="1" applyAlignment="1">
      <alignment horizontal="center" wrapText="1"/>
    </xf>
    <xf numFmtId="0" fontId="11" fillId="2" borderId="24" xfId="0" applyFont="1" applyFill="1" applyBorder="1" applyAlignment="1">
      <alignment horizontal="center" wrapText="1"/>
    </xf>
    <xf numFmtId="0" fontId="4" fillId="3" borderId="4" xfId="0" applyFont="1" applyFill="1" applyBorder="1" applyAlignment="1">
      <alignment horizontal="center" wrapText="1"/>
    </xf>
    <xf numFmtId="0" fontId="12" fillId="0" borderId="0" xfId="0" applyFont="1" applyAlignment="1">
      <alignment wrapText="1"/>
    </xf>
    <xf numFmtId="0" fontId="4" fillId="0" borderId="0" xfId="0" applyFont="1" applyAlignment="1">
      <alignment wrapText="1"/>
    </xf>
    <xf numFmtId="0" fontId="4" fillId="0" borderId="0" xfId="0" applyFont="1" applyAlignment="1">
      <alignment horizontal="left" wrapText="1"/>
    </xf>
    <xf numFmtId="0" fontId="17" fillId="3" borderId="0" xfId="0" applyFont="1" applyFill="1" applyBorder="1" applyAlignment="1">
      <alignment wrapText="1"/>
    </xf>
    <xf numFmtId="0" fontId="2" fillId="2" borderId="31" xfId="0" applyFont="1" applyFill="1" applyBorder="1" applyAlignment="1">
      <alignment horizontal="center" wrapText="1"/>
    </xf>
    <xf numFmtId="0" fontId="2" fillId="2" borderId="6" xfId="0" applyFont="1" applyFill="1" applyBorder="1" applyAlignment="1">
      <alignment horizontal="center" wrapText="1"/>
    </xf>
    <xf numFmtId="0" fontId="2" fillId="2" borderId="38" xfId="0" applyFont="1" applyFill="1" applyBorder="1" applyAlignment="1">
      <alignment horizontal="center" wrapText="1"/>
    </xf>
    <xf numFmtId="0" fontId="13" fillId="3" borderId="9" xfId="0" applyFont="1" applyFill="1" applyBorder="1" applyAlignment="1">
      <alignment horizontal="center" wrapText="1"/>
    </xf>
    <xf numFmtId="0" fontId="13" fillId="3" borderId="4" xfId="0" applyFont="1" applyFill="1" applyBorder="1" applyAlignment="1">
      <alignment horizontal="center" wrapText="1"/>
    </xf>
    <xf numFmtId="0" fontId="13" fillId="3" borderId="27" xfId="0" applyFont="1" applyFill="1" applyBorder="1" applyAlignment="1">
      <alignment horizontal="left" wrapText="1" indent="2"/>
    </xf>
    <xf numFmtId="0" fontId="13" fillId="3" borderId="0" xfId="0" applyFont="1" applyFill="1" applyBorder="1" applyAlignment="1">
      <alignment horizontal="left" wrapText="1" indent="2"/>
    </xf>
    <xf numFmtId="0" fontId="12" fillId="3" borderId="0" xfId="0" applyFont="1" applyFill="1" applyAlignment="1">
      <alignment wrapText="1"/>
    </xf>
    <xf numFmtId="0" fontId="16" fillId="3" borderId="0" xfId="0" applyFont="1" applyFill="1" applyAlignment="1">
      <alignment wrapText="1"/>
    </xf>
    <xf numFmtId="0" fontId="13" fillId="3" borderId="0" xfId="0" applyFont="1" applyFill="1" applyAlignment="1">
      <alignment wrapText="1"/>
    </xf>
    <xf numFmtId="0" fontId="18" fillId="0" borderId="0" xfId="0" applyFont="1" applyAlignment="1">
      <alignment wrapText="1"/>
    </xf>
    <xf numFmtId="0" fontId="2" fillId="2" borderId="1" xfId="0" applyFont="1" applyFill="1" applyBorder="1" applyAlignment="1">
      <alignment horizontal="center" wrapText="1"/>
    </xf>
    <xf numFmtId="0" fontId="2" fillId="2" borderId="16" xfId="0" applyFont="1" applyFill="1" applyBorder="1" applyAlignment="1">
      <alignment horizontal="center" wrapText="1"/>
    </xf>
    <xf numFmtId="0" fontId="7" fillId="0" borderId="0" xfId="0" applyFont="1" applyBorder="1" applyAlignment="1">
      <alignment wrapText="1"/>
    </xf>
    <xf numFmtId="0" fontId="9" fillId="0" borderId="3" xfId="0" applyFont="1" applyBorder="1" applyAlignment="1">
      <alignment horizontal="center" wrapText="1"/>
    </xf>
    <xf numFmtId="0" fontId="9" fillId="0" borderId="0" xfId="0" applyFont="1" applyBorder="1" applyAlignment="1">
      <alignment horizontal="center" wrapText="1"/>
    </xf>
  </cellXfs>
  <cellStyles count="1">
    <cellStyle name="Normal" xfId="0" builtinId="0"/>
  </cellStyles>
  <dxfs count="142">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s>
  <tableStyles count="71" defaultTableStyle="TableStyleMedium2" defaultPivotStyle="PivotStyleLight16">
    <tableStyle name="tableStyle1" pivot="0" count="2" xr9:uid="{00000000-0011-0000-FFFF-FFFF00000000}">
      <tableStyleElement type="firstRowStripe" dxfId="141"/>
      <tableStyleElement type="secondRowStripe" dxfId="140"/>
    </tableStyle>
    <tableStyle name="tableStyle2" pivot="0" count="2" xr9:uid="{00000000-0011-0000-FFFF-FFFF01000000}">
      <tableStyleElement type="firstRowStripe" dxfId="139"/>
      <tableStyleElement type="secondRowStripe" dxfId="138"/>
    </tableStyle>
    <tableStyle name="tableStyle3" pivot="0" count="2" xr9:uid="{00000000-0011-0000-FFFF-FFFF02000000}">
      <tableStyleElement type="firstRowStripe" dxfId="137"/>
      <tableStyleElement type="secondRowStripe" dxfId="136"/>
    </tableStyle>
    <tableStyle name="tableStyle4" pivot="0" count="2" xr9:uid="{00000000-0011-0000-FFFF-FFFF03000000}">
      <tableStyleElement type="firstRowStripe" dxfId="135"/>
      <tableStyleElement type="secondRowStripe" dxfId="134"/>
    </tableStyle>
    <tableStyle name="tableStyle5" pivot="0" count="2" xr9:uid="{00000000-0011-0000-FFFF-FFFF04000000}">
      <tableStyleElement type="firstRowStripe" dxfId="133"/>
      <tableStyleElement type="secondRowStripe" dxfId="132"/>
    </tableStyle>
    <tableStyle name="tableStyle6" pivot="0" count="2" xr9:uid="{00000000-0011-0000-FFFF-FFFF05000000}">
      <tableStyleElement type="firstRowStripe" dxfId="131"/>
      <tableStyleElement type="secondRowStripe" dxfId="130"/>
    </tableStyle>
    <tableStyle name="tableStyle7" pivot="0" count="2" xr9:uid="{00000000-0011-0000-FFFF-FFFF06000000}">
      <tableStyleElement type="firstRowStripe" dxfId="129"/>
      <tableStyleElement type="secondRowStripe" dxfId="128"/>
    </tableStyle>
    <tableStyle name="tableStyle8" pivot="0" count="2" xr9:uid="{00000000-0011-0000-FFFF-FFFF07000000}">
      <tableStyleElement type="firstRowStripe" dxfId="127"/>
      <tableStyleElement type="secondRowStripe" dxfId="126"/>
    </tableStyle>
    <tableStyle name="tableStyle9" pivot="0" count="2" xr9:uid="{00000000-0011-0000-FFFF-FFFF08000000}">
      <tableStyleElement type="firstRowStripe" dxfId="125"/>
      <tableStyleElement type="secondRowStripe" dxfId="124"/>
    </tableStyle>
    <tableStyle name="tableStyle10" pivot="0" count="2" xr9:uid="{00000000-0011-0000-FFFF-FFFF09000000}">
      <tableStyleElement type="firstRowStripe" dxfId="123"/>
      <tableStyleElement type="secondRowStripe" dxfId="122"/>
    </tableStyle>
    <tableStyle name="tableStyle11" pivot="0" count="2" xr9:uid="{00000000-0011-0000-FFFF-FFFF0A000000}">
      <tableStyleElement type="firstRowStripe" dxfId="121"/>
      <tableStyleElement type="secondRowStripe" dxfId="120"/>
    </tableStyle>
    <tableStyle name="tableStyle12" pivot="0" count="2" xr9:uid="{00000000-0011-0000-FFFF-FFFF0B000000}">
      <tableStyleElement type="firstRowStripe" dxfId="119"/>
      <tableStyleElement type="secondRowStripe" dxfId="118"/>
    </tableStyle>
    <tableStyle name="tableStyle13" pivot="0" count="2" xr9:uid="{00000000-0011-0000-FFFF-FFFF0C000000}">
      <tableStyleElement type="firstRowStripe" dxfId="117"/>
      <tableStyleElement type="secondRowStripe" dxfId="116"/>
    </tableStyle>
    <tableStyle name="tableStyle14" pivot="0" count="2" xr9:uid="{00000000-0011-0000-FFFF-FFFF0D000000}">
      <tableStyleElement type="firstRowStripe" dxfId="115"/>
      <tableStyleElement type="secondRowStripe" dxfId="114"/>
    </tableStyle>
    <tableStyle name="tableStyle15" pivot="0" count="2" xr9:uid="{00000000-0011-0000-FFFF-FFFF0E000000}">
      <tableStyleElement type="firstRowStripe" dxfId="113"/>
      <tableStyleElement type="secondRowStripe" dxfId="112"/>
    </tableStyle>
    <tableStyle name="tableStyle16" pivot="0" count="2" xr9:uid="{00000000-0011-0000-FFFF-FFFF0F000000}">
      <tableStyleElement type="firstRowStripe" dxfId="111"/>
      <tableStyleElement type="secondRowStripe" dxfId="110"/>
    </tableStyle>
    <tableStyle name="tableStyle17" pivot="0" count="2" xr9:uid="{00000000-0011-0000-FFFF-FFFF10000000}">
      <tableStyleElement type="firstRowStripe" dxfId="109"/>
      <tableStyleElement type="secondRowStripe" dxfId="108"/>
    </tableStyle>
    <tableStyle name="tableStyle18" pivot="0" count="2" xr9:uid="{00000000-0011-0000-FFFF-FFFF11000000}">
      <tableStyleElement type="firstRowStripe" dxfId="107"/>
      <tableStyleElement type="secondRowStripe" dxfId="106"/>
    </tableStyle>
    <tableStyle name="tableStyle19" pivot="0" count="2" xr9:uid="{00000000-0011-0000-FFFF-FFFF12000000}">
      <tableStyleElement type="firstRowStripe" dxfId="105"/>
      <tableStyleElement type="secondRowStripe" dxfId="104"/>
    </tableStyle>
    <tableStyle name="tableStyle20" pivot="0" count="2" xr9:uid="{00000000-0011-0000-FFFF-FFFF13000000}">
      <tableStyleElement type="firstRowStripe" dxfId="103"/>
      <tableStyleElement type="secondRowStripe" dxfId="102"/>
    </tableStyle>
    <tableStyle name="tableStyle21" pivot="0" count="2" xr9:uid="{00000000-0011-0000-FFFF-FFFF14000000}">
      <tableStyleElement type="firstRowStripe" dxfId="101"/>
      <tableStyleElement type="secondRowStripe" dxfId="100"/>
    </tableStyle>
    <tableStyle name="tableStyle22" pivot="0" count="2" xr9:uid="{00000000-0011-0000-FFFF-FFFF15000000}">
      <tableStyleElement type="firstRowStripe" dxfId="99"/>
      <tableStyleElement type="secondRowStripe" dxfId="98"/>
    </tableStyle>
    <tableStyle name="tableStyle23" pivot="0" count="2" xr9:uid="{00000000-0011-0000-FFFF-FFFF16000000}">
      <tableStyleElement type="firstRowStripe" dxfId="97"/>
      <tableStyleElement type="secondRowStripe" dxfId="96"/>
    </tableStyle>
    <tableStyle name="tableStyle24" pivot="0" count="2" xr9:uid="{00000000-0011-0000-FFFF-FFFF17000000}">
      <tableStyleElement type="firstRowStripe" dxfId="95"/>
      <tableStyleElement type="secondRowStripe" dxfId="94"/>
    </tableStyle>
    <tableStyle name="tableStyle25" pivot="0" count="2" xr9:uid="{00000000-0011-0000-FFFF-FFFF18000000}">
      <tableStyleElement type="firstRowStripe" dxfId="93"/>
      <tableStyleElement type="secondRowStripe" dxfId="92"/>
    </tableStyle>
    <tableStyle name="tableStyle26" pivot="0" count="2" xr9:uid="{00000000-0011-0000-FFFF-FFFF19000000}">
      <tableStyleElement type="firstRowStripe" dxfId="91"/>
      <tableStyleElement type="secondRowStripe" dxfId="90"/>
    </tableStyle>
    <tableStyle name="tableStyle27" pivot="0" count="2" xr9:uid="{00000000-0011-0000-FFFF-FFFF1A000000}">
      <tableStyleElement type="firstRowStripe" dxfId="89"/>
      <tableStyleElement type="secondRowStripe" dxfId="88"/>
    </tableStyle>
    <tableStyle name="tableStyle28" pivot="0" count="2" xr9:uid="{00000000-0011-0000-FFFF-FFFF1B000000}">
      <tableStyleElement type="firstRowStripe" dxfId="87"/>
      <tableStyleElement type="secondRowStripe" dxfId="86"/>
    </tableStyle>
    <tableStyle name="tableStyle29" pivot="0" count="2" xr9:uid="{00000000-0011-0000-FFFF-FFFF1C000000}">
      <tableStyleElement type="firstRowStripe" dxfId="85"/>
      <tableStyleElement type="secondRowStripe" dxfId="84"/>
    </tableStyle>
    <tableStyle name="tableStyle30" pivot="0" count="2" xr9:uid="{00000000-0011-0000-FFFF-FFFF1D000000}">
      <tableStyleElement type="firstRowStripe" dxfId="83"/>
      <tableStyleElement type="secondRowStripe" dxfId="82"/>
    </tableStyle>
    <tableStyle name="tableStyle31" pivot="0" count="2" xr9:uid="{00000000-0011-0000-FFFF-FFFF1E000000}">
      <tableStyleElement type="firstRowStripe" dxfId="81"/>
      <tableStyleElement type="secondRowStripe" dxfId="80"/>
    </tableStyle>
    <tableStyle name="tableStyle32" pivot="0" count="2" xr9:uid="{00000000-0011-0000-FFFF-FFFF1F000000}">
      <tableStyleElement type="firstRowStripe" dxfId="79"/>
      <tableStyleElement type="secondRowStripe" dxfId="78"/>
    </tableStyle>
    <tableStyle name="tableStyle33" pivot="0" count="2" xr9:uid="{00000000-0011-0000-FFFF-FFFF20000000}">
      <tableStyleElement type="firstRowStripe" dxfId="77"/>
      <tableStyleElement type="secondRowStripe" dxfId="76"/>
    </tableStyle>
    <tableStyle name="tableStyle34" pivot="0" count="2" xr9:uid="{00000000-0011-0000-FFFF-FFFF21000000}">
      <tableStyleElement type="firstRowStripe" dxfId="75"/>
      <tableStyleElement type="secondRowStripe" dxfId="74"/>
    </tableStyle>
    <tableStyle name="tableStyle35" pivot="0" count="2" xr9:uid="{00000000-0011-0000-FFFF-FFFF22000000}">
      <tableStyleElement type="firstRowStripe" dxfId="73"/>
      <tableStyleElement type="secondRowStripe" dxfId="72"/>
    </tableStyle>
    <tableStyle name="tableStyle36" pivot="0" count="2" xr9:uid="{00000000-0011-0000-FFFF-FFFF23000000}">
      <tableStyleElement type="firstRowStripe" dxfId="71"/>
      <tableStyleElement type="secondRowStripe" dxfId="70"/>
    </tableStyle>
    <tableStyle name="tableStyle37" pivot="0" count="2" xr9:uid="{00000000-0011-0000-FFFF-FFFF24000000}">
      <tableStyleElement type="firstRowStripe" dxfId="69"/>
      <tableStyleElement type="secondRowStripe" dxfId="68"/>
    </tableStyle>
    <tableStyle name="tableStyle38" pivot="0" count="2" xr9:uid="{00000000-0011-0000-FFFF-FFFF25000000}">
      <tableStyleElement type="firstRowStripe" dxfId="67"/>
      <tableStyleElement type="secondRowStripe" dxfId="66"/>
    </tableStyle>
    <tableStyle name="tableStyle39" pivot="0" count="2" xr9:uid="{00000000-0011-0000-FFFF-FFFF26000000}">
      <tableStyleElement type="firstRowStripe" dxfId="65"/>
      <tableStyleElement type="secondRowStripe" dxfId="64"/>
    </tableStyle>
    <tableStyle name="tableStyle40" pivot="0" count="2" xr9:uid="{00000000-0011-0000-FFFF-FFFF27000000}">
      <tableStyleElement type="firstRowStripe" dxfId="63"/>
      <tableStyleElement type="secondRowStripe" dxfId="62"/>
    </tableStyle>
    <tableStyle name="tableStyle41" pivot="0" count="2" xr9:uid="{00000000-0011-0000-FFFF-FFFF28000000}">
      <tableStyleElement type="firstRowStripe" dxfId="61"/>
      <tableStyleElement type="secondRowStripe" dxfId="60"/>
    </tableStyle>
    <tableStyle name="tableStyle42" pivot="0" count="2" xr9:uid="{00000000-0011-0000-FFFF-FFFF29000000}">
      <tableStyleElement type="firstRowStripe" dxfId="59"/>
      <tableStyleElement type="secondRowStripe" dxfId="58"/>
    </tableStyle>
    <tableStyle name="tableStyle43" pivot="0" count="2" xr9:uid="{00000000-0011-0000-FFFF-FFFF2A000000}">
      <tableStyleElement type="firstRowStripe" dxfId="57"/>
      <tableStyleElement type="secondRowStripe" dxfId="56"/>
    </tableStyle>
    <tableStyle name="tableStyle44" pivot="0" count="2" xr9:uid="{00000000-0011-0000-FFFF-FFFF2B000000}">
      <tableStyleElement type="firstRowStripe" dxfId="55"/>
      <tableStyleElement type="secondRowStripe" dxfId="54"/>
    </tableStyle>
    <tableStyle name="tableStyle45" pivot="0" count="2" xr9:uid="{00000000-0011-0000-FFFF-FFFF2C000000}">
      <tableStyleElement type="firstRowStripe" dxfId="53"/>
      <tableStyleElement type="secondRowStripe" dxfId="52"/>
    </tableStyle>
    <tableStyle name="tableStyle46" pivot="0" count="2" xr9:uid="{00000000-0011-0000-FFFF-FFFF2D000000}">
      <tableStyleElement type="firstRowStripe" dxfId="51"/>
      <tableStyleElement type="secondRowStripe" dxfId="50"/>
    </tableStyle>
    <tableStyle name="tableStyle47" pivot="0" count="2" xr9:uid="{00000000-0011-0000-FFFF-FFFF2E000000}">
      <tableStyleElement type="firstRowStripe" dxfId="49"/>
      <tableStyleElement type="secondRowStripe" dxfId="48"/>
    </tableStyle>
    <tableStyle name="tableStyle48" pivot="0" count="2" xr9:uid="{00000000-0011-0000-FFFF-FFFF2F000000}">
      <tableStyleElement type="firstRowStripe" dxfId="47"/>
      <tableStyleElement type="secondRowStripe" dxfId="46"/>
    </tableStyle>
    <tableStyle name="tableStyle49" pivot="0" count="2" xr9:uid="{00000000-0011-0000-FFFF-FFFF30000000}">
      <tableStyleElement type="firstRowStripe" dxfId="45"/>
      <tableStyleElement type="secondRowStripe" dxfId="44"/>
    </tableStyle>
    <tableStyle name="tableStyle50" pivot="0" count="2" xr9:uid="{00000000-0011-0000-FFFF-FFFF31000000}">
      <tableStyleElement type="firstRowStripe" dxfId="43"/>
      <tableStyleElement type="secondRowStripe" dxfId="42"/>
    </tableStyle>
    <tableStyle name="tableStyle51" pivot="0" count="2" xr9:uid="{00000000-0011-0000-FFFF-FFFF32000000}">
      <tableStyleElement type="firstRowStripe" dxfId="41"/>
      <tableStyleElement type="secondRowStripe" dxfId="40"/>
    </tableStyle>
    <tableStyle name="tableStyle52" pivot="0" count="2" xr9:uid="{00000000-0011-0000-FFFF-FFFF33000000}">
      <tableStyleElement type="firstRowStripe" dxfId="39"/>
      <tableStyleElement type="secondRowStripe" dxfId="38"/>
    </tableStyle>
    <tableStyle name="tableStyle53" pivot="0" count="2" xr9:uid="{00000000-0011-0000-FFFF-FFFF34000000}">
      <tableStyleElement type="firstRowStripe" dxfId="37"/>
      <tableStyleElement type="secondRowStripe" dxfId="36"/>
    </tableStyle>
    <tableStyle name="tableStyle54" pivot="0" count="2" xr9:uid="{00000000-0011-0000-FFFF-FFFF35000000}">
      <tableStyleElement type="firstRowStripe" dxfId="35"/>
      <tableStyleElement type="secondRowStripe" dxfId="34"/>
    </tableStyle>
    <tableStyle name="tableStyle55" pivot="0" count="2" xr9:uid="{00000000-0011-0000-FFFF-FFFF36000000}">
      <tableStyleElement type="firstRowStripe" dxfId="33"/>
      <tableStyleElement type="secondRowStripe" dxfId="32"/>
    </tableStyle>
    <tableStyle name="tableStyle56" pivot="0" count="2" xr9:uid="{00000000-0011-0000-FFFF-FFFF37000000}">
      <tableStyleElement type="firstRowStripe" dxfId="31"/>
      <tableStyleElement type="secondRowStripe" dxfId="30"/>
    </tableStyle>
    <tableStyle name="tableStyle57" pivot="0" count="2" xr9:uid="{00000000-0011-0000-FFFF-FFFF38000000}">
      <tableStyleElement type="firstRowStripe" dxfId="29"/>
      <tableStyleElement type="secondRowStripe" dxfId="28"/>
    </tableStyle>
    <tableStyle name="tableStyle58" pivot="0" count="2" xr9:uid="{00000000-0011-0000-FFFF-FFFF39000000}">
      <tableStyleElement type="firstRowStripe" dxfId="27"/>
      <tableStyleElement type="secondRowStripe" dxfId="26"/>
    </tableStyle>
    <tableStyle name="tableStyle59" pivot="0" count="2" xr9:uid="{00000000-0011-0000-FFFF-FFFF3A000000}">
      <tableStyleElement type="firstRowStripe" dxfId="25"/>
      <tableStyleElement type="secondRowStripe" dxfId="24"/>
    </tableStyle>
    <tableStyle name="tableStyle60" pivot="0" count="2" xr9:uid="{00000000-0011-0000-FFFF-FFFF3B000000}">
      <tableStyleElement type="firstRowStripe" dxfId="23"/>
      <tableStyleElement type="secondRowStripe" dxfId="22"/>
    </tableStyle>
    <tableStyle name="tableStyle61" pivot="0" count="2" xr9:uid="{00000000-0011-0000-FFFF-FFFF3C000000}">
      <tableStyleElement type="firstRowStripe" dxfId="21"/>
      <tableStyleElement type="secondRowStripe" dxfId="20"/>
    </tableStyle>
    <tableStyle name="tableStyle62" pivot="0" count="2" xr9:uid="{00000000-0011-0000-FFFF-FFFF3D000000}">
      <tableStyleElement type="firstRowStripe" dxfId="19"/>
      <tableStyleElement type="secondRowStripe" dxfId="18"/>
    </tableStyle>
    <tableStyle name="tableStyle63" pivot="0" count="2" xr9:uid="{00000000-0011-0000-FFFF-FFFF3E000000}">
      <tableStyleElement type="firstRowStripe" dxfId="17"/>
      <tableStyleElement type="secondRowStripe" dxfId="16"/>
    </tableStyle>
    <tableStyle name="tableStyle64" pivot="0" count="2" xr9:uid="{00000000-0011-0000-FFFF-FFFF3F000000}">
      <tableStyleElement type="firstRowStripe" dxfId="15"/>
      <tableStyleElement type="secondRowStripe" dxfId="14"/>
    </tableStyle>
    <tableStyle name="tableStyle65" pivot="0" count="2" xr9:uid="{00000000-0011-0000-FFFF-FFFF40000000}">
      <tableStyleElement type="firstRowStripe" dxfId="13"/>
      <tableStyleElement type="secondRowStripe" dxfId="12"/>
    </tableStyle>
    <tableStyle name="tableStyle66" pivot="0" count="2" xr9:uid="{00000000-0011-0000-FFFF-FFFF41000000}">
      <tableStyleElement type="firstRowStripe" dxfId="11"/>
      <tableStyleElement type="secondRowStripe" dxfId="10"/>
    </tableStyle>
    <tableStyle name="tableStyle67" pivot="0" count="2" xr9:uid="{00000000-0011-0000-FFFF-FFFF42000000}">
      <tableStyleElement type="firstRowStripe" dxfId="9"/>
      <tableStyleElement type="secondRowStripe" dxfId="8"/>
    </tableStyle>
    <tableStyle name="tableStyle68" pivot="0" count="2" xr9:uid="{00000000-0011-0000-FFFF-FFFF43000000}">
      <tableStyleElement type="firstRowStripe" dxfId="7"/>
      <tableStyleElement type="secondRowStripe" dxfId="6"/>
    </tableStyle>
    <tableStyle name="tableStyle69" pivot="0" count="2" xr9:uid="{00000000-0011-0000-FFFF-FFFF44000000}">
      <tableStyleElement type="firstRowStripe" dxfId="5"/>
      <tableStyleElement type="secondRowStripe" dxfId="4"/>
    </tableStyle>
    <tableStyle name="tableStyle70" pivot="0" count="2" xr9:uid="{00000000-0011-0000-FFFF-FFFF45000000}">
      <tableStyleElement type="firstRowStripe" dxfId="3"/>
      <tableStyleElement type="secondRowStripe" dxfId="2"/>
    </tableStyle>
    <tableStyle name="tableStyle71" pivot="0" count="2" xr9:uid="{00000000-0011-0000-FFFF-FFFF4600000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9:G12" headerRowCount="0" totalsRowShown="0">
  <tableColumns count="7">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s>
  <tableStyleInfo name="tableStyle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A9:G25" headerRowCount="0" totalsRowShown="0">
  <tableColumns count="7">
    <tableColumn id="1" xr3:uid="{00000000-0010-0000-0900-000001000000}" name="Column1"/>
    <tableColumn id="2" xr3:uid="{00000000-0010-0000-0900-000002000000}" name="Column2"/>
    <tableColumn id="3" xr3:uid="{00000000-0010-0000-0900-000003000000}" name="Column3"/>
    <tableColumn id="4" xr3:uid="{00000000-0010-0000-0900-000004000000}" name="Column4"/>
    <tableColumn id="5" xr3:uid="{00000000-0010-0000-0900-000005000000}" name="Column5"/>
    <tableColumn id="6" xr3:uid="{00000000-0010-0000-0900-000006000000}" name="Column6"/>
    <tableColumn id="7" xr3:uid="{00000000-0010-0000-0900-000007000000}" name="Column7"/>
  </tableColumns>
  <tableStyleInfo name="tableStyle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A32:G39" headerRowCount="0" totalsRowShown="0">
  <tableColumns count="7">
    <tableColumn id="1" xr3:uid="{00000000-0010-0000-0A00-000001000000}" name="Column1"/>
    <tableColumn id="2" xr3:uid="{00000000-0010-0000-0A00-000002000000}" name="Column2"/>
    <tableColumn id="3" xr3:uid="{00000000-0010-0000-0A00-000003000000}" name="Column3"/>
    <tableColumn id="4" xr3:uid="{00000000-0010-0000-0A00-000004000000}" name="Column4"/>
    <tableColumn id="5" xr3:uid="{00000000-0010-0000-0A00-000005000000}" name="Column5"/>
    <tableColumn id="6" xr3:uid="{00000000-0010-0000-0A00-000006000000}" name="Column6"/>
    <tableColumn id="7" xr3:uid="{00000000-0010-0000-0A00-000007000000}" name="Column7"/>
  </tableColumns>
  <tableStyleInfo name="tableStyle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2" displayName="Table12" ref="A44:G46" headerRowCount="0" totalsRowShown="0">
  <tableColumns count="7">
    <tableColumn id="1" xr3:uid="{00000000-0010-0000-0B00-000001000000}" name="Column1"/>
    <tableColumn id="2" xr3:uid="{00000000-0010-0000-0B00-000002000000}" name="Column2"/>
    <tableColumn id="3" xr3:uid="{00000000-0010-0000-0B00-000003000000}" name="Column3"/>
    <tableColumn id="4" xr3:uid="{00000000-0010-0000-0B00-000004000000}" name="Column4"/>
    <tableColumn id="5" xr3:uid="{00000000-0010-0000-0B00-000005000000}" name="Column5"/>
    <tableColumn id="6" xr3:uid="{00000000-0010-0000-0B00-000006000000}" name="Column6"/>
    <tableColumn id="7" xr3:uid="{00000000-0010-0000-0B00-000007000000}" name="Column7"/>
  </tableColumns>
  <tableStyleInfo name="tableStyle1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3" displayName="Table13" ref="A16:G19" headerRowCount="0" totalsRowShown="0">
  <tableColumns count="7">
    <tableColumn id="1" xr3:uid="{00000000-0010-0000-0C00-000001000000}" name="Column1"/>
    <tableColumn id="2" xr3:uid="{00000000-0010-0000-0C00-000002000000}" name="Column2"/>
    <tableColumn id="3" xr3:uid="{00000000-0010-0000-0C00-000003000000}" name="Column3"/>
    <tableColumn id="4" xr3:uid="{00000000-0010-0000-0C00-000004000000}" name="Column4"/>
    <tableColumn id="5" xr3:uid="{00000000-0010-0000-0C00-000005000000}" name="Column5"/>
    <tableColumn id="6" xr3:uid="{00000000-0010-0000-0C00-000006000000}" name="Column6"/>
    <tableColumn id="7" xr3:uid="{00000000-0010-0000-0C00-000007000000}" name="Column7"/>
  </tableColumns>
  <tableStyleInfo name="tableStyle13"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4" displayName="Table14" ref="A27:G34" headerRowCount="0" totalsRowShown="0">
  <tableColumns count="7">
    <tableColumn id="1" xr3:uid="{00000000-0010-0000-0D00-000001000000}" name="Column1"/>
    <tableColumn id="2" xr3:uid="{00000000-0010-0000-0D00-000002000000}" name="Column2"/>
    <tableColumn id="3" xr3:uid="{00000000-0010-0000-0D00-000003000000}" name="Column3"/>
    <tableColumn id="4" xr3:uid="{00000000-0010-0000-0D00-000004000000}" name="Column4"/>
    <tableColumn id="5" xr3:uid="{00000000-0010-0000-0D00-000005000000}" name="Column5"/>
    <tableColumn id="6" xr3:uid="{00000000-0010-0000-0D00-000006000000}" name="Column6"/>
    <tableColumn id="7" xr3:uid="{00000000-0010-0000-0D00-000007000000}" name="Column7"/>
  </tableColumns>
  <tableStyleInfo name="tableStyle14"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5" displayName="Table15" ref="A10:G13" headerRowCount="0" totalsRowShown="0">
  <tableColumns count="7">
    <tableColumn id="1" xr3:uid="{00000000-0010-0000-0E00-000001000000}" name="Column1"/>
    <tableColumn id="2" xr3:uid="{00000000-0010-0000-0E00-000002000000}" name="Column2"/>
    <tableColumn id="3" xr3:uid="{00000000-0010-0000-0E00-000003000000}" name="Column3"/>
    <tableColumn id="4" xr3:uid="{00000000-0010-0000-0E00-000004000000}" name="Column4"/>
    <tableColumn id="5" xr3:uid="{00000000-0010-0000-0E00-000005000000}" name="Column5"/>
    <tableColumn id="6" xr3:uid="{00000000-0010-0000-0E00-000006000000}" name="Column6"/>
    <tableColumn id="7" xr3:uid="{00000000-0010-0000-0E00-000007000000}" name="Column7"/>
  </tableColumns>
  <tableStyleInfo name="tableStyle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16" displayName="Table16" ref="A15:G22" headerRowCount="0" totalsRowShown="0">
  <tableColumns count="7">
    <tableColumn id="1" xr3:uid="{00000000-0010-0000-0F00-000001000000}" name="Column1"/>
    <tableColumn id="2" xr3:uid="{00000000-0010-0000-0F00-000002000000}" name="Column2"/>
    <tableColumn id="3" xr3:uid="{00000000-0010-0000-0F00-000003000000}" name="Column3"/>
    <tableColumn id="4" xr3:uid="{00000000-0010-0000-0F00-000004000000}" name="Column4"/>
    <tableColumn id="5" xr3:uid="{00000000-0010-0000-0F00-000005000000}" name="Column5"/>
    <tableColumn id="6" xr3:uid="{00000000-0010-0000-0F00-000006000000}" name="Column6"/>
    <tableColumn id="7" xr3:uid="{00000000-0010-0000-0F00-000007000000}" name="Column7"/>
  </tableColumns>
  <tableStyleInfo name="tableStyle16"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17" displayName="Table17" ref="A29:G34" headerRowCount="0" totalsRowShown="0">
  <tableColumns count="7">
    <tableColumn id="1" xr3:uid="{00000000-0010-0000-1000-000001000000}" name="Column1"/>
    <tableColumn id="2" xr3:uid="{00000000-0010-0000-1000-000002000000}" name="Column2"/>
    <tableColumn id="3" xr3:uid="{00000000-0010-0000-1000-000003000000}" name="Column3"/>
    <tableColumn id="4" xr3:uid="{00000000-0010-0000-1000-000004000000}" name="Column4"/>
    <tableColumn id="5" xr3:uid="{00000000-0010-0000-1000-000005000000}" name="Column5"/>
    <tableColumn id="6" xr3:uid="{00000000-0010-0000-1000-000006000000}" name="Column6"/>
    <tableColumn id="7" xr3:uid="{00000000-0010-0000-1000-000007000000}" name="Column7"/>
  </tableColumns>
  <tableStyleInfo name="tableStyle17"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18" displayName="Table18" ref="A39:G40" headerRowCount="0" totalsRowShown="0">
  <tableColumns count="7">
    <tableColumn id="1" xr3:uid="{00000000-0010-0000-1100-000001000000}" name="Column1"/>
    <tableColumn id="2" xr3:uid="{00000000-0010-0000-1100-000002000000}" name="Column2"/>
    <tableColumn id="3" xr3:uid="{00000000-0010-0000-1100-000003000000}" name="Column3"/>
    <tableColumn id="4" xr3:uid="{00000000-0010-0000-1100-000004000000}" name="Column4"/>
    <tableColumn id="5" xr3:uid="{00000000-0010-0000-1100-000005000000}" name="Column5"/>
    <tableColumn id="6" xr3:uid="{00000000-0010-0000-1100-000006000000}" name="Column6"/>
    <tableColumn id="7" xr3:uid="{00000000-0010-0000-1100-000007000000}" name="Column7"/>
  </tableColumns>
  <tableStyleInfo name="tableStyle18"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19" displayName="Table19" ref="A42:G49" headerRowCount="0" totalsRowShown="0">
  <tableColumns count="7">
    <tableColumn id="1" xr3:uid="{00000000-0010-0000-1200-000001000000}" name="Column1"/>
    <tableColumn id="2" xr3:uid="{00000000-0010-0000-1200-000002000000}" name="Column2"/>
    <tableColumn id="3" xr3:uid="{00000000-0010-0000-1200-000003000000}" name="Column3"/>
    <tableColumn id="4" xr3:uid="{00000000-0010-0000-1200-000004000000}" name="Column4"/>
    <tableColumn id="5" xr3:uid="{00000000-0010-0000-1200-000005000000}" name="Column5"/>
    <tableColumn id="6" xr3:uid="{00000000-0010-0000-1200-000006000000}" name="Column6"/>
    <tableColumn id="7" xr3:uid="{00000000-0010-0000-1200-000007000000}" name="Column7"/>
  </tableColumns>
  <tableStyleInfo name="tableStyle1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5:G32" headerRowCount="0" totalsRowShown="0">
  <tableColumns count="7">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s>
  <tableStyleInfo name="tableStyle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20" displayName="Table20" ref="A10:G13" headerRowCount="0" totalsRowShown="0">
  <tableColumns count="7">
    <tableColumn id="1" xr3:uid="{00000000-0010-0000-1300-000001000000}" name="Column1"/>
    <tableColumn id="2" xr3:uid="{00000000-0010-0000-1300-000002000000}" name="Column2"/>
    <tableColumn id="3" xr3:uid="{00000000-0010-0000-1300-000003000000}" name="Column3"/>
    <tableColumn id="4" xr3:uid="{00000000-0010-0000-1300-000004000000}" name="Column4"/>
    <tableColumn id="5" xr3:uid="{00000000-0010-0000-1300-000005000000}" name="Column5"/>
    <tableColumn id="6" xr3:uid="{00000000-0010-0000-1300-000006000000}" name="Column6"/>
    <tableColumn id="7" xr3:uid="{00000000-0010-0000-1300-000007000000}" name="Column7"/>
  </tableColumns>
  <tableStyleInfo name="tableStyle20"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21" displayName="Table21" ref="A15:G22" headerRowCount="0" totalsRowShown="0">
  <tableColumns count="7">
    <tableColumn id="1" xr3:uid="{00000000-0010-0000-1400-000001000000}" name="Column1"/>
    <tableColumn id="2" xr3:uid="{00000000-0010-0000-1400-000002000000}" name="Column2"/>
    <tableColumn id="3" xr3:uid="{00000000-0010-0000-1400-000003000000}" name="Column3"/>
    <tableColumn id="4" xr3:uid="{00000000-0010-0000-1400-000004000000}" name="Column4"/>
    <tableColumn id="5" xr3:uid="{00000000-0010-0000-1400-000005000000}" name="Column5"/>
    <tableColumn id="6" xr3:uid="{00000000-0010-0000-1400-000006000000}" name="Column6"/>
    <tableColumn id="7" xr3:uid="{00000000-0010-0000-1400-000007000000}" name="Column7"/>
  </tableColumns>
  <tableStyleInfo name="tableStyle2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able22" displayName="Table22" ref="A33:G38" headerRowCount="0" totalsRowShown="0">
  <tableColumns count="7">
    <tableColumn id="1" xr3:uid="{00000000-0010-0000-1500-000001000000}" name="Column1"/>
    <tableColumn id="2" xr3:uid="{00000000-0010-0000-1500-000002000000}" name="Column2"/>
    <tableColumn id="3" xr3:uid="{00000000-0010-0000-1500-000003000000}" name="Column3"/>
    <tableColumn id="4" xr3:uid="{00000000-0010-0000-1500-000004000000}" name="Column4"/>
    <tableColumn id="5" xr3:uid="{00000000-0010-0000-1500-000005000000}" name="Column5"/>
    <tableColumn id="6" xr3:uid="{00000000-0010-0000-1500-000006000000}" name="Column6"/>
    <tableColumn id="7" xr3:uid="{00000000-0010-0000-1500-000007000000}" name="Column7"/>
  </tableColumns>
  <tableStyleInfo name="tableStyle2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able23" displayName="Table23" ref="A40:G47" headerRowCount="0" totalsRowShown="0">
  <tableColumns count="7">
    <tableColumn id="1" xr3:uid="{00000000-0010-0000-1600-000001000000}" name="Column1"/>
    <tableColumn id="2" xr3:uid="{00000000-0010-0000-1600-000002000000}" name="Column2"/>
    <tableColumn id="3" xr3:uid="{00000000-0010-0000-1600-000003000000}" name="Column3"/>
    <tableColumn id="4" xr3:uid="{00000000-0010-0000-1600-000004000000}" name="Column4"/>
    <tableColumn id="5" xr3:uid="{00000000-0010-0000-1600-000005000000}" name="Column5"/>
    <tableColumn id="6" xr3:uid="{00000000-0010-0000-1600-000006000000}" name="Column6"/>
    <tableColumn id="7" xr3:uid="{00000000-0010-0000-1600-000007000000}" name="Column7"/>
  </tableColumns>
  <tableStyleInfo name="tableStyle23"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Table24" displayName="Table24" ref="A10:G14" headerRowCount="0" totalsRowShown="0">
  <tableColumns count="7">
    <tableColumn id="1" xr3:uid="{00000000-0010-0000-1700-000001000000}" name="Column1"/>
    <tableColumn id="2" xr3:uid="{00000000-0010-0000-1700-000002000000}" name="Column2"/>
    <tableColumn id="3" xr3:uid="{00000000-0010-0000-1700-000003000000}" name="Column3"/>
    <tableColumn id="4" xr3:uid="{00000000-0010-0000-1700-000004000000}" name="Column4"/>
    <tableColumn id="5" xr3:uid="{00000000-0010-0000-1700-000005000000}" name="Column5"/>
    <tableColumn id="6" xr3:uid="{00000000-0010-0000-1700-000006000000}" name="Column6"/>
    <tableColumn id="7" xr3:uid="{00000000-0010-0000-1700-000007000000}" name="Column7"/>
  </tableColumns>
  <tableStyleInfo name="tableStyle24"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25" displayName="Table25" ref="A17:G24" headerRowCount="0" totalsRowShown="0">
  <tableColumns count="7">
    <tableColumn id="1" xr3:uid="{00000000-0010-0000-1800-000001000000}" name="Column1"/>
    <tableColumn id="2" xr3:uid="{00000000-0010-0000-1800-000002000000}" name="Column2"/>
    <tableColumn id="3" xr3:uid="{00000000-0010-0000-1800-000003000000}" name="Column3"/>
    <tableColumn id="4" xr3:uid="{00000000-0010-0000-1800-000004000000}" name="Column4"/>
    <tableColumn id="5" xr3:uid="{00000000-0010-0000-1800-000005000000}" name="Column5"/>
    <tableColumn id="6" xr3:uid="{00000000-0010-0000-1800-000006000000}" name="Column6"/>
    <tableColumn id="7" xr3:uid="{00000000-0010-0000-1800-000007000000}" name="Column7"/>
  </tableColumns>
  <tableStyleInfo name="tableStyle25"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able26" displayName="Table26" ref="A31:G34" headerRowCount="0" totalsRowShown="0">
  <tableColumns count="7">
    <tableColumn id="1" xr3:uid="{00000000-0010-0000-1900-000001000000}" name="Column1"/>
    <tableColumn id="2" xr3:uid="{00000000-0010-0000-1900-000002000000}" name="Column2"/>
    <tableColumn id="3" xr3:uid="{00000000-0010-0000-1900-000003000000}" name="Column3"/>
    <tableColumn id="4" xr3:uid="{00000000-0010-0000-1900-000004000000}" name="Column4"/>
    <tableColumn id="5" xr3:uid="{00000000-0010-0000-1900-000005000000}" name="Column5"/>
    <tableColumn id="6" xr3:uid="{00000000-0010-0000-1900-000006000000}" name="Column6"/>
    <tableColumn id="7" xr3:uid="{00000000-0010-0000-1900-000007000000}" name="Column7"/>
  </tableColumns>
  <tableStyleInfo name="tableStyle26"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le27" displayName="Table27" ref="A40:G42" headerRowCount="0" totalsRowShown="0">
  <tableColumns count="7">
    <tableColumn id="1" xr3:uid="{00000000-0010-0000-1A00-000001000000}" name="Column1"/>
    <tableColumn id="2" xr3:uid="{00000000-0010-0000-1A00-000002000000}" name="Column2"/>
    <tableColumn id="3" xr3:uid="{00000000-0010-0000-1A00-000003000000}" name="Column3"/>
    <tableColumn id="4" xr3:uid="{00000000-0010-0000-1A00-000004000000}" name="Column4"/>
    <tableColumn id="5" xr3:uid="{00000000-0010-0000-1A00-000005000000}" name="Column5"/>
    <tableColumn id="6" xr3:uid="{00000000-0010-0000-1A00-000006000000}" name="Column6"/>
    <tableColumn id="7" xr3:uid="{00000000-0010-0000-1A00-000007000000}" name="Column7"/>
  </tableColumns>
  <tableStyleInfo name="tableStyle27"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able28" displayName="Table28" ref="A47:G51" headerRowCount="0" totalsRowShown="0">
  <tableColumns count="7">
    <tableColumn id="1" xr3:uid="{00000000-0010-0000-1B00-000001000000}" name="Column1"/>
    <tableColumn id="2" xr3:uid="{00000000-0010-0000-1B00-000002000000}" name="Column2"/>
    <tableColumn id="3" xr3:uid="{00000000-0010-0000-1B00-000003000000}" name="Column3"/>
    <tableColumn id="4" xr3:uid="{00000000-0010-0000-1B00-000004000000}" name="Column4"/>
    <tableColumn id="5" xr3:uid="{00000000-0010-0000-1B00-000005000000}" name="Column5"/>
    <tableColumn id="6" xr3:uid="{00000000-0010-0000-1B00-000006000000}" name="Column6"/>
    <tableColumn id="7" xr3:uid="{00000000-0010-0000-1B00-000007000000}" name="Column7"/>
  </tableColumns>
  <tableStyleInfo name="tableStyle28"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29" displayName="Table29" ref="A53:G53" headerRowCount="0" totalsRowShown="0">
  <tableColumns count="7">
    <tableColumn id="1" xr3:uid="{00000000-0010-0000-1C00-000001000000}" name="Column1"/>
    <tableColumn id="2" xr3:uid="{00000000-0010-0000-1C00-000002000000}" name="Column2"/>
    <tableColumn id="3" xr3:uid="{00000000-0010-0000-1C00-000003000000}" name="Column3"/>
    <tableColumn id="4" xr3:uid="{00000000-0010-0000-1C00-000004000000}" name="Column4"/>
    <tableColumn id="5" xr3:uid="{00000000-0010-0000-1C00-000005000000}" name="Column5"/>
    <tableColumn id="6" xr3:uid="{00000000-0010-0000-1C00-000006000000}" name="Column6"/>
    <tableColumn id="7" xr3:uid="{00000000-0010-0000-1C00-000007000000}" name="Column7"/>
  </tableColumns>
  <tableStyleInfo name="tableStyle2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34:G37" headerRowCount="0" totalsRowShown="0">
  <tableColumns count="7">
    <tableColumn id="1" xr3:uid="{00000000-0010-0000-0200-000001000000}" name="Column1"/>
    <tableColumn id="2" xr3:uid="{00000000-0010-0000-0200-000002000000}" name="Column2"/>
    <tableColumn id="3" xr3:uid="{00000000-0010-0000-0200-000003000000}" name="Column3"/>
    <tableColumn id="4" xr3:uid="{00000000-0010-0000-0200-000004000000}" name="Column4"/>
    <tableColumn id="5" xr3:uid="{00000000-0010-0000-0200-000005000000}" name="Column5"/>
    <tableColumn id="6" xr3:uid="{00000000-0010-0000-0200-000006000000}" name="Column6"/>
    <tableColumn id="7" xr3:uid="{00000000-0010-0000-0200-000007000000}" name="Column7"/>
  </tableColumns>
  <tableStyleInfo name="tableStyle3"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30" displayName="Table30" ref="A10:G13" headerRowCount="0" totalsRowShown="0">
  <tableColumns count="7">
    <tableColumn id="1" xr3:uid="{00000000-0010-0000-1D00-000001000000}" name="Column1"/>
    <tableColumn id="2" xr3:uid="{00000000-0010-0000-1D00-000002000000}" name="Column2"/>
    <tableColumn id="3" xr3:uid="{00000000-0010-0000-1D00-000003000000}" name="Column3"/>
    <tableColumn id="4" xr3:uid="{00000000-0010-0000-1D00-000004000000}" name="Column4"/>
    <tableColumn id="5" xr3:uid="{00000000-0010-0000-1D00-000005000000}" name="Column5"/>
    <tableColumn id="6" xr3:uid="{00000000-0010-0000-1D00-000006000000}" name="Column6"/>
    <tableColumn id="7" xr3:uid="{00000000-0010-0000-1D00-000007000000}" name="Column7"/>
  </tableColumns>
  <tableStyleInfo name="tableStyle30"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able31" displayName="Table31" ref="A15:G22" headerRowCount="0" totalsRowShown="0">
  <tableColumns count="7">
    <tableColumn id="1" xr3:uid="{00000000-0010-0000-1E00-000001000000}" name="Column1"/>
    <tableColumn id="2" xr3:uid="{00000000-0010-0000-1E00-000002000000}" name="Column2"/>
    <tableColumn id="3" xr3:uid="{00000000-0010-0000-1E00-000003000000}" name="Column3"/>
    <tableColumn id="4" xr3:uid="{00000000-0010-0000-1E00-000004000000}" name="Column4"/>
    <tableColumn id="5" xr3:uid="{00000000-0010-0000-1E00-000005000000}" name="Column5"/>
    <tableColumn id="6" xr3:uid="{00000000-0010-0000-1E00-000006000000}" name="Column6"/>
    <tableColumn id="7" xr3:uid="{00000000-0010-0000-1E00-000007000000}" name="Column7"/>
  </tableColumns>
  <tableStyleInfo name="tableStyle3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able32" displayName="Table32" ref="A33:G38" headerRowCount="0" totalsRowShown="0">
  <tableColumns count="7">
    <tableColumn id="1" xr3:uid="{00000000-0010-0000-1F00-000001000000}" name="Column1"/>
    <tableColumn id="2" xr3:uid="{00000000-0010-0000-1F00-000002000000}" name="Column2"/>
    <tableColumn id="3" xr3:uid="{00000000-0010-0000-1F00-000003000000}" name="Column3"/>
    <tableColumn id="4" xr3:uid="{00000000-0010-0000-1F00-000004000000}" name="Column4"/>
    <tableColumn id="5" xr3:uid="{00000000-0010-0000-1F00-000005000000}" name="Column5"/>
    <tableColumn id="6" xr3:uid="{00000000-0010-0000-1F00-000006000000}" name="Column6"/>
    <tableColumn id="7" xr3:uid="{00000000-0010-0000-1F00-000007000000}" name="Column7"/>
  </tableColumns>
  <tableStyleInfo name="tableStyle3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Table33" displayName="Table33" ref="A40:G47" headerRowCount="0" totalsRowShown="0">
  <tableColumns count="7">
    <tableColumn id="1" xr3:uid="{00000000-0010-0000-2000-000001000000}" name="Column1"/>
    <tableColumn id="2" xr3:uid="{00000000-0010-0000-2000-000002000000}" name="Column2"/>
    <tableColumn id="3" xr3:uid="{00000000-0010-0000-2000-000003000000}" name="Column3"/>
    <tableColumn id="4" xr3:uid="{00000000-0010-0000-2000-000004000000}" name="Column4"/>
    <tableColumn id="5" xr3:uid="{00000000-0010-0000-2000-000005000000}" name="Column5"/>
    <tableColumn id="6" xr3:uid="{00000000-0010-0000-2000-000006000000}" name="Column6"/>
    <tableColumn id="7" xr3:uid="{00000000-0010-0000-2000-000007000000}" name="Column7"/>
  </tableColumns>
  <tableStyleInfo name="tableStyle33"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Table34" displayName="Table34" ref="A10:G14" headerRowCount="0" totalsRowShown="0">
  <tableColumns count="7">
    <tableColumn id="1" xr3:uid="{00000000-0010-0000-2100-000001000000}" name="Column1"/>
    <tableColumn id="2" xr3:uid="{00000000-0010-0000-2100-000002000000}" name="Column2"/>
    <tableColumn id="3" xr3:uid="{00000000-0010-0000-2100-000003000000}" name="Column3"/>
    <tableColumn id="4" xr3:uid="{00000000-0010-0000-2100-000004000000}" name="Column4"/>
    <tableColumn id="5" xr3:uid="{00000000-0010-0000-2100-000005000000}" name="Column5"/>
    <tableColumn id="6" xr3:uid="{00000000-0010-0000-2100-000006000000}" name="Column6"/>
    <tableColumn id="7" xr3:uid="{00000000-0010-0000-2100-000007000000}" name="Column7"/>
  </tableColumns>
  <tableStyleInfo name="tableStyle3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Table35" displayName="Table35" ref="A16:G24" headerRowCount="0" totalsRowShown="0">
  <tableColumns count="7">
    <tableColumn id="1" xr3:uid="{00000000-0010-0000-2200-000001000000}" name="Column1"/>
    <tableColumn id="2" xr3:uid="{00000000-0010-0000-2200-000002000000}" name="Column2"/>
    <tableColumn id="3" xr3:uid="{00000000-0010-0000-2200-000003000000}" name="Column3"/>
    <tableColumn id="4" xr3:uid="{00000000-0010-0000-2200-000004000000}" name="Column4"/>
    <tableColumn id="5" xr3:uid="{00000000-0010-0000-2200-000005000000}" name="Column5"/>
    <tableColumn id="6" xr3:uid="{00000000-0010-0000-2200-000006000000}" name="Column6"/>
    <tableColumn id="7" xr3:uid="{00000000-0010-0000-2200-000007000000}" name="Column7"/>
  </tableColumns>
  <tableStyleInfo name="tableStyle35"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Table36" displayName="Table36" ref="A36:G45" headerRowCount="0" totalsRowShown="0">
  <tableColumns count="7">
    <tableColumn id="1" xr3:uid="{00000000-0010-0000-2300-000001000000}" name="Column1"/>
    <tableColumn id="2" xr3:uid="{00000000-0010-0000-2300-000002000000}" name="Column2"/>
    <tableColumn id="3" xr3:uid="{00000000-0010-0000-2300-000003000000}" name="Column3"/>
    <tableColumn id="4" xr3:uid="{00000000-0010-0000-2300-000004000000}" name="Column4"/>
    <tableColumn id="5" xr3:uid="{00000000-0010-0000-2300-000005000000}" name="Column5"/>
    <tableColumn id="6" xr3:uid="{00000000-0010-0000-2300-000006000000}" name="Column6"/>
    <tableColumn id="7" xr3:uid="{00000000-0010-0000-2300-000007000000}" name="Column7"/>
  </tableColumns>
  <tableStyleInfo name="tableStyle36"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Table37" displayName="Table37" ref="A12:G12" headerRowCount="0" totalsRowShown="0">
  <tableColumns count="7">
    <tableColumn id="1" xr3:uid="{00000000-0010-0000-2400-000001000000}" name="Column1"/>
    <tableColumn id="2" xr3:uid="{00000000-0010-0000-2400-000002000000}" name="Column2"/>
    <tableColumn id="3" xr3:uid="{00000000-0010-0000-2400-000003000000}" name="Column3"/>
    <tableColumn id="4" xr3:uid="{00000000-0010-0000-2400-000004000000}" name="Column4"/>
    <tableColumn id="5" xr3:uid="{00000000-0010-0000-2400-000005000000}" name="Column5"/>
    <tableColumn id="6" xr3:uid="{00000000-0010-0000-2400-000006000000}" name="Column6"/>
    <tableColumn id="7" xr3:uid="{00000000-0010-0000-2400-000007000000}" name="Column7"/>
  </tableColumns>
  <tableStyleInfo name="tableStyle37"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Table38" displayName="Table38" ref="A10:G10" headerRowCount="0" totalsRowShown="0">
  <tableColumns count="7">
    <tableColumn id="1" xr3:uid="{00000000-0010-0000-2500-000001000000}" name="Column1"/>
    <tableColumn id="2" xr3:uid="{00000000-0010-0000-2500-000002000000}" name="Column2"/>
    <tableColumn id="3" xr3:uid="{00000000-0010-0000-2500-000003000000}" name="Column3"/>
    <tableColumn id="4" xr3:uid="{00000000-0010-0000-2500-000004000000}" name="Column4"/>
    <tableColumn id="5" xr3:uid="{00000000-0010-0000-2500-000005000000}" name="Column5"/>
    <tableColumn id="6" xr3:uid="{00000000-0010-0000-2500-000006000000}" name="Column6"/>
    <tableColumn id="7" xr3:uid="{00000000-0010-0000-2500-000007000000}" name="Column7"/>
  </tableColumns>
  <tableStyleInfo name="tableStyle38"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Table39" displayName="Table39" ref="A15:G15" headerRowCount="0" totalsRowShown="0">
  <tableColumns count="7">
    <tableColumn id="1" xr3:uid="{00000000-0010-0000-2600-000001000000}" name="Column1"/>
    <tableColumn id="2" xr3:uid="{00000000-0010-0000-2600-000002000000}" name="Column2"/>
    <tableColumn id="3" xr3:uid="{00000000-0010-0000-2600-000003000000}" name="Column3"/>
    <tableColumn id="4" xr3:uid="{00000000-0010-0000-2600-000004000000}" name="Column4"/>
    <tableColumn id="5" xr3:uid="{00000000-0010-0000-2600-000005000000}" name="Column5"/>
    <tableColumn id="6" xr3:uid="{00000000-0010-0000-2600-000006000000}" name="Column6"/>
    <tableColumn id="7" xr3:uid="{00000000-0010-0000-2600-000007000000}" name="Column7"/>
  </tableColumns>
  <tableStyleInfo name="tableStyle3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10:D26" headerRowCount="0" totalsRowShown="0">
  <tableColumns count="4">
    <tableColumn id="1" xr3:uid="{00000000-0010-0000-0300-000001000000}" name="Column1"/>
    <tableColumn id="2" xr3:uid="{00000000-0010-0000-0300-000002000000}" name="Column2"/>
    <tableColumn id="3" xr3:uid="{00000000-0010-0000-0300-000003000000}" name="Column3"/>
    <tableColumn id="4" xr3:uid="{00000000-0010-0000-0300-000004000000}" name="Column4"/>
  </tableColumns>
  <tableStyleInfo name="tableStyle4"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Table40" displayName="Table40" ref="A17:G17" headerRowCount="0" totalsRowShown="0">
  <tableColumns count="7">
    <tableColumn id="1" xr3:uid="{00000000-0010-0000-2700-000001000000}" name="Column1"/>
    <tableColumn id="2" xr3:uid="{00000000-0010-0000-2700-000002000000}" name="Column2"/>
    <tableColumn id="3" xr3:uid="{00000000-0010-0000-2700-000003000000}" name="Column3"/>
    <tableColumn id="4" xr3:uid="{00000000-0010-0000-2700-000004000000}" name="Column4"/>
    <tableColumn id="5" xr3:uid="{00000000-0010-0000-2700-000005000000}" name="Column5"/>
    <tableColumn id="6" xr3:uid="{00000000-0010-0000-2700-000006000000}" name="Column6"/>
    <tableColumn id="7" xr3:uid="{00000000-0010-0000-2700-000007000000}" name="Column7"/>
  </tableColumns>
  <tableStyleInfo name="tableStyle40"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Table41" displayName="Table41" ref="A28:G28" headerRowCount="0" totalsRowShown="0">
  <tableColumns count="7">
    <tableColumn id="1" xr3:uid="{00000000-0010-0000-2800-000001000000}" name="Column1"/>
    <tableColumn id="2" xr3:uid="{00000000-0010-0000-2800-000002000000}" name="Column2"/>
    <tableColumn id="3" xr3:uid="{00000000-0010-0000-2800-000003000000}" name="Column3"/>
    <tableColumn id="4" xr3:uid="{00000000-0010-0000-2800-000004000000}" name="Column4"/>
    <tableColumn id="5" xr3:uid="{00000000-0010-0000-2800-000005000000}" name="Column5"/>
    <tableColumn id="6" xr3:uid="{00000000-0010-0000-2800-000006000000}" name="Column6"/>
    <tableColumn id="7" xr3:uid="{00000000-0010-0000-2800-000007000000}" name="Column7"/>
  </tableColumns>
  <tableStyleInfo name="tableStyle4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Table42" displayName="Table42" ref="A31:G31" headerRowCount="0" totalsRowShown="0">
  <tableColumns count="7">
    <tableColumn id="1" xr3:uid="{00000000-0010-0000-2900-000001000000}" name="Column1"/>
    <tableColumn id="2" xr3:uid="{00000000-0010-0000-2900-000002000000}" name="Column2"/>
    <tableColumn id="3" xr3:uid="{00000000-0010-0000-2900-000003000000}" name="Column3"/>
    <tableColumn id="4" xr3:uid="{00000000-0010-0000-2900-000004000000}" name="Column4"/>
    <tableColumn id="5" xr3:uid="{00000000-0010-0000-2900-000005000000}" name="Column5"/>
    <tableColumn id="6" xr3:uid="{00000000-0010-0000-2900-000006000000}" name="Column6"/>
    <tableColumn id="7" xr3:uid="{00000000-0010-0000-2900-000007000000}" name="Column7"/>
  </tableColumns>
  <tableStyleInfo name="tableStyle4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Table43" displayName="Table43" ref="A35:G35" headerRowCount="0" totalsRowShown="0">
  <tableColumns count="7">
    <tableColumn id="1" xr3:uid="{00000000-0010-0000-2A00-000001000000}" name="Column1"/>
    <tableColumn id="2" xr3:uid="{00000000-0010-0000-2A00-000002000000}" name="Column2"/>
    <tableColumn id="3" xr3:uid="{00000000-0010-0000-2A00-000003000000}" name="Column3"/>
    <tableColumn id="4" xr3:uid="{00000000-0010-0000-2A00-000004000000}" name="Column4"/>
    <tableColumn id="5" xr3:uid="{00000000-0010-0000-2A00-000005000000}" name="Column5"/>
    <tableColumn id="6" xr3:uid="{00000000-0010-0000-2A00-000006000000}" name="Column6"/>
    <tableColumn id="7" xr3:uid="{00000000-0010-0000-2A00-000007000000}" name="Column7"/>
  </tableColumns>
  <tableStyleInfo name="tableStyle43"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Table44" displayName="Table44" ref="A33:G33" headerRowCount="0" totalsRowShown="0">
  <tableColumns count="7">
    <tableColumn id="1" xr3:uid="{00000000-0010-0000-2B00-000001000000}" name="Column1"/>
    <tableColumn id="2" xr3:uid="{00000000-0010-0000-2B00-000002000000}" name="Column2"/>
    <tableColumn id="3" xr3:uid="{00000000-0010-0000-2B00-000003000000}" name="Column3"/>
    <tableColumn id="4" xr3:uid="{00000000-0010-0000-2B00-000004000000}" name="Column4"/>
    <tableColumn id="5" xr3:uid="{00000000-0010-0000-2B00-000005000000}" name="Column5"/>
    <tableColumn id="6" xr3:uid="{00000000-0010-0000-2B00-000006000000}" name="Column6"/>
    <tableColumn id="7" xr3:uid="{00000000-0010-0000-2B00-000007000000}" name="Column7"/>
  </tableColumns>
  <tableStyleInfo name="tableStyle44"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Table45" displayName="Table45" ref="A38:G38" headerRowCount="0" totalsRowShown="0">
  <tableColumns count="7">
    <tableColumn id="1" xr3:uid="{00000000-0010-0000-2C00-000001000000}" name="Column1"/>
    <tableColumn id="2" xr3:uid="{00000000-0010-0000-2C00-000002000000}" name="Column2"/>
    <tableColumn id="3" xr3:uid="{00000000-0010-0000-2C00-000003000000}" name="Column3"/>
    <tableColumn id="4" xr3:uid="{00000000-0010-0000-2C00-000004000000}" name="Column4"/>
    <tableColumn id="5" xr3:uid="{00000000-0010-0000-2C00-000005000000}" name="Column5"/>
    <tableColumn id="6" xr3:uid="{00000000-0010-0000-2C00-000006000000}" name="Column6"/>
    <tableColumn id="7" xr3:uid="{00000000-0010-0000-2C00-000007000000}" name="Column7"/>
  </tableColumns>
  <tableStyleInfo name="tableStyle45"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Table46" displayName="Table46" ref="A44:G44" headerRowCount="0" totalsRowShown="0">
  <tableColumns count="7">
    <tableColumn id="1" xr3:uid="{00000000-0010-0000-2D00-000001000000}" name="Column1"/>
    <tableColumn id="2" xr3:uid="{00000000-0010-0000-2D00-000002000000}" name="Column2"/>
    <tableColumn id="3" xr3:uid="{00000000-0010-0000-2D00-000003000000}" name="Column3"/>
    <tableColumn id="4" xr3:uid="{00000000-0010-0000-2D00-000004000000}" name="Column4"/>
    <tableColumn id="5" xr3:uid="{00000000-0010-0000-2D00-000005000000}" name="Column5"/>
    <tableColumn id="6" xr3:uid="{00000000-0010-0000-2D00-000006000000}" name="Column6"/>
    <tableColumn id="7" xr3:uid="{00000000-0010-0000-2D00-000007000000}" name="Column7"/>
  </tableColumns>
  <tableStyleInfo name="tableStyle46"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Table47" displayName="Table47" ref="A48:G48" headerRowCount="0" totalsRowShown="0">
  <tableColumns count="7">
    <tableColumn id="1" xr3:uid="{00000000-0010-0000-2E00-000001000000}" name="Column1"/>
    <tableColumn id="2" xr3:uid="{00000000-0010-0000-2E00-000002000000}" name="Column2"/>
    <tableColumn id="3" xr3:uid="{00000000-0010-0000-2E00-000003000000}" name="Column3"/>
    <tableColumn id="4" xr3:uid="{00000000-0010-0000-2E00-000004000000}" name="Column4"/>
    <tableColumn id="5" xr3:uid="{00000000-0010-0000-2E00-000005000000}" name="Column5"/>
    <tableColumn id="6" xr3:uid="{00000000-0010-0000-2E00-000006000000}" name="Column6"/>
    <tableColumn id="7" xr3:uid="{00000000-0010-0000-2E00-000007000000}" name="Column7"/>
  </tableColumns>
  <tableStyleInfo name="tableStyle47"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F000000}" name="Table48" displayName="Table48" ref="A12:G12" headerRowCount="0" totalsRowShown="0">
  <tableColumns count="7">
    <tableColumn id="1" xr3:uid="{00000000-0010-0000-2F00-000001000000}" name="Column1"/>
    <tableColumn id="2" xr3:uid="{00000000-0010-0000-2F00-000002000000}" name="Column2"/>
    <tableColumn id="3" xr3:uid="{00000000-0010-0000-2F00-000003000000}" name="Column3"/>
    <tableColumn id="4" xr3:uid="{00000000-0010-0000-2F00-000004000000}" name="Column4"/>
    <tableColumn id="5" xr3:uid="{00000000-0010-0000-2F00-000005000000}" name="Column5"/>
    <tableColumn id="6" xr3:uid="{00000000-0010-0000-2F00-000006000000}" name="Column6"/>
    <tableColumn id="7" xr3:uid="{00000000-0010-0000-2F00-000007000000}" name="Column7"/>
  </tableColumns>
  <tableStyleInfo name="tableStyle48"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0000000}" name="Table49" displayName="Table49" ref="A10:G10" headerRowCount="0" totalsRowShown="0">
  <tableColumns count="7">
    <tableColumn id="1" xr3:uid="{00000000-0010-0000-3000-000001000000}" name="Column1"/>
    <tableColumn id="2" xr3:uid="{00000000-0010-0000-3000-000002000000}" name="Column2"/>
    <tableColumn id="3" xr3:uid="{00000000-0010-0000-3000-000003000000}" name="Column3"/>
    <tableColumn id="4" xr3:uid="{00000000-0010-0000-3000-000004000000}" name="Column4"/>
    <tableColumn id="5" xr3:uid="{00000000-0010-0000-3000-000005000000}" name="Column5"/>
    <tableColumn id="6" xr3:uid="{00000000-0010-0000-3000-000006000000}" name="Column6"/>
    <tableColumn id="7" xr3:uid="{00000000-0010-0000-3000-000007000000}" name="Column7"/>
  </tableColumns>
  <tableStyleInfo name="tableStyle4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29:D34" headerRowCount="0" totalsRowShown="0">
  <tableColumns count="4">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s>
  <tableStyleInfo name="tableStyle5"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1000000}" name="Table50" displayName="Table50" ref="A15:G20" headerRowCount="0" totalsRowShown="0">
  <tableColumns count="7">
    <tableColumn id="1" xr3:uid="{00000000-0010-0000-3100-000001000000}" name="Column1"/>
    <tableColumn id="2" xr3:uid="{00000000-0010-0000-3100-000002000000}" name="Column2"/>
    <tableColumn id="3" xr3:uid="{00000000-0010-0000-3100-000003000000}" name="Column3"/>
    <tableColumn id="4" xr3:uid="{00000000-0010-0000-3100-000004000000}" name="Column4"/>
    <tableColumn id="5" xr3:uid="{00000000-0010-0000-3100-000005000000}" name="Column5"/>
    <tableColumn id="6" xr3:uid="{00000000-0010-0000-3100-000006000000}" name="Column6"/>
    <tableColumn id="7" xr3:uid="{00000000-0010-0000-3100-000007000000}" name="Column7"/>
  </tableColumns>
  <tableStyleInfo name="tableStyle50"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2000000}" name="Table51" displayName="Table51" ref="A22:G22" headerRowCount="0" totalsRowShown="0">
  <tableColumns count="7">
    <tableColumn id="1" xr3:uid="{00000000-0010-0000-3200-000001000000}" name="Column1"/>
    <tableColumn id="2" xr3:uid="{00000000-0010-0000-3200-000002000000}" name="Column2"/>
    <tableColumn id="3" xr3:uid="{00000000-0010-0000-3200-000003000000}" name="Column3"/>
    <tableColumn id="4" xr3:uid="{00000000-0010-0000-3200-000004000000}" name="Column4"/>
    <tableColumn id="5" xr3:uid="{00000000-0010-0000-3200-000005000000}" name="Column5"/>
    <tableColumn id="6" xr3:uid="{00000000-0010-0000-3200-000006000000}" name="Column6"/>
    <tableColumn id="7" xr3:uid="{00000000-0010-0000-3200-000007000000}" name="Column7"/>
  </tableColumns>
  <tableStyleInfo name="tableStyle5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3000000}" name="Table52" displayName="Table52" ref="A29:G32" headerRowCount="0" totalsRowShown="0">
  <tableColumns count="7">
    <tableColumn id="1" xr3:uid="{00000000-0010-0000-3300-000001000000}" name="Column1"/>
    <tableColumn id="2" xr3:uid="{00000000-0010-0000-3300-000002000000}" name="Column2"/>
    <tableColumn id="3" xr3:uid="{00000000-0010-0000-3300-000003000000}" name="Column3"/>
    <tableColumn id="4" xr3:uid="{00000000-0010-0000-3300-000004000000}" name="Column4"/>
    <tableColumn id="5" xr3:uid="{00000000-0010-0000-3300-000005000000}" name="Column5"/>
    <tableColumn id="6" xr3:uid="{00000000-0010-0000-3300-000006000000}" name="Column6"/>
    <tableColumn id="7" xr3:uid="{00000000-0010-0000-3300-000007000000}" name="Column7"/>
  </tableColumns>
  <tableStyleInfo name="tableStyle5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4000000}" name="Table53" displayName="Table53" ref="A37:G40" headerRowCount="0" totalsRowShown="0">
  <tableColumns count="7">
    <tableColumn id="1" xr3:uid="{00000000-0010-0000-3400-000001000000}" name="Column1"/>
    <tableColumn id="2" xr3:uid="{00000000-0010-0000-3400-000002000000}" name="Column2"/>
    <tableColumn id="3" xr3:uid="{00000000-0010-0000-3400-000003000000}" name="Column3"/>
    <tableColumn id="4" xr3:uid="{00000000-0010-0000-3400-000004000000}" name="Column4"/>
    <tableColumn id="5" xr3:uid="{00000000-0010-0000-3400-000005000000}" name="Column5"/>
    <tableColumn id="6" xr3:uid="{00000000-0010-0000-3400-000006000000}" name="Column6"/>
    <tableColumn id="7" xr3:uid="{00000000-0010-0000-3400-000007000000}" name="Column7"/>
  </tableColumns>
  <tableStyleInfo name="tableStyle53"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F000000}" name="Table64" displayName="Table64" ref="A10:G13" headerRowCount="0" totalsRowShown="0">
  <tableColumns count="7">
    <tableColumn id="1" xr3:uid="{00000000-0010-0000-3F00-000001000000}" name="Column1"/>
    <tableColumn id="2" xr3:uid="{00000000-0010-0000-3F00-000002000000}" name="Column2"/>
    <tableColumn id="3" xr3:uid="{00000000-0010-0000-3F00-000003000000}" name="Column3"/>
    <tableColumn id="4" xr3:uid="{00000000-0010-0000-3F00-000004000000}" name="Column4"/>
    <tableColumn id="5" xr3:uid="{00000000-0010-0000-3F00-000005000000}" name="Column5"/>
    <tableColumn id="6" xr3:uid="{00000000-0010-0000-3F00-000006000000}" name="Column6"/>
    <tableColumn id="7" xr3:uid="{00000000-0010-0000-3F00-000007000000}" name="Column7"/>
  </tableColumns>
  <tableStyleInfo name="tableStyle64"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40000000}" name="Table65" displayName="Table65" ref="A15:G22" headerRowCount="0" totalsRowShown="0">
  <tableColumns count="7">
    <tableColumn id="1" xr3:uid="{00000000-0010-0000-4000-000001000000}" name="Column1"/>
    <tableColumn id="2" xr3:uid="{00000000-0010-0000-4000-000002000000}" name="Column2"/>
    <tableColumn id="3" xr3:uid="{00000000-0010-0000-4000-000003000000}" name="Column3"/>
    <tableColumn id="4" xr3:uid="{00000000-0010-0000-4000-000004000000}" name="Column4"/>
    <tableColumn id="5" xr3:uid="{00000000-0010-0000-4000-000005000000}" name="Column5"/>
    <tableColumn id="6" xr3:uid="{00000000-0010-0000-4000-000006000000}" name="Column6"/>
    <tableColumn id="7" xr3:uid="{00000000-0010-0000-4000-000007000000}" name="Column7"/>
  </tableColumns>
  <tableStyleInfo name="tableStyle65"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1000000}" name="Table66" displayName="Table66" ref="A28:G28" headerRowCount="0" totalsRowShown="0">
  <tableColumns count="7">
    <tableColumn id="1" xr3:uid="{00000000-0010-0000-4100-000001000000}" name="Column1"/>
    <tableColumn id="2" xr3:uid="{00000000-0010-0000-4100-000002000000}" name="Column2"/>
    <tableColumn id="3" xr3:uid="{00000000-0010-0000-4100-000003000000}" name="Column3"/>
    <tableColumn id="4" xr3:uid="{00000000-0010-0000-4100-000004000000}" name="Column4"/>
    <tableColumn id="5" xr3:uid="{00000000-0010-0000-4100-000005000000}" name="Column5"/>
    <tableColumn id="6" xr3:uid="{00000000-0010-0000-4100-000006000000}" name="Column6"/>
    <tableColumn id="7" xr3:uid="{00000000-0010-0000-4100-000007000000}" name="Column7"/>
  </tableColumns>
  <tableStyleInfo name="tableStyle66"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2000000}" name="Table67" displayName="Table67" ref="A32:G32" headerRowCount="0" totalsRowShown="0">
  <tableColumns count="7">
    <tableColumn id="1" xr3:uid="{00000000-0010-0000-4200-000001000000}" name="Column1"/>
    <tableColumn id="2" xr3:uid="{00000000-0010-0000-4200-000002000000}" name="Column2"/>
    <tableColumn id="3" xr3:uid="{00000000-0010-0000-4200-000003000000}" name="Column3"/>
    <tableColumn id="4" xr3:uid="{00000000-0010-0000-4200-000004000000}" name="Column4"/>
    <tableColumn id="5" xr3:uid="{00000000-0010-0000-4200-000005000000}" name="Column5"/>
    <tableColumn id="6" xr3:uid="{00000000-0010-0000-4200-000006000000}" name="Column6"/>
    <tableColumn id="7" xr3:uid="{00000000-0010-0000-4200-000007000000}" name="Column7"/>
  </tableColumns>
  <tableStyleInfo name="tableStyle67"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3000000}" name="Table68" displayName="Table68" ref="A9:H30" headerRowCount="0" totalsRowShown="0">
  <tableColumns count="8">
    <tableColumn id="1" xr3:uid="{00000000-0010-0000-4300-000001000000}" name="Column1"/>
    <tableColumn id="2" xr3:uid="{00000000-0010-0000-4300-000002000000}" name="Column2"/>
    <tableColumn id="3" xr3:uid="{00000000-0010-0000-4300-000003000000}" name="Column3"/>
    <tableColumn id="4" xr3:uid="{00000000-0010-0000-4300-000004000000}" name="Column4"/>
    <tableColumn id="5" xr3:uid="{00000000-0010-0000-4300-000005000000}" name="Column5"/>
    <tableColumn id="6" xr3:uid="{00000000-0010-0000-4300-000006000000}" name="Column6"/>
    <tableColumn id="7" xr3:uid="{00000000-0010-0000-4300-000007000000}" name="Column7"/>
    <tableColumn id="8" xr3:uid="{00000000-0010-0000-4300-000008000000}" name="Column8"/>
  </tableColumns>
  <tableStyleInfo name="tableStyle68"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4000000}" name="Table69" displayName="Table69" ref="A35:H56" headerRowCount="0" totalsRowShown="0">
  <tableColumns count="8">
    <tableColumn id="1" xr3:uid="{00000000-0010-0000-4400-000001000000}" name="Column1"/>
    <tableColumn id="2" xr3:uid="{00000000-0010-0000-4400-000002000000}" name="Column2"/>
    <tableColumn id="3" xr3:uid="{00000000-0010-0000-4400-000003000000}" name="Column3"/>
    <tableColumn id="4" xr3:uid="{00000000-0010-0000-4400-000004000000}" name="Column4"/>
    <tableColumn id="5" xr3:uid="{00000000-0010-0000-4400-000005000000}" name="Column5"/>
    <tableColumn id="6" xr3:uid="{00000000-0010-0000-4400-000006000000}" name="Column6"/>
    <tableColumn id="7" xr3:uid="{00000000-0010-0000-4400-000007000000}" name="Column7"/>
    <tableColumn id="8" xr3:uid="{00000000-0010-0000-4400-000008000000}" name="Column8"/>
  </tableColumns>
  <tableStyleInfo name="tableStyle6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36:D50" headerRowCount="0" totalsRowShown="0">
  <tableColumns count="4">
    <tableColumn id="1" xr3:uid="{00000000-0010-0000-0500-000001000000}" name="Column1"/>
    <tableColumn id="2" xr3:uid="{00000000-0010-0000-0500-000002000000}" name="Column2"/>
    <tableColumn id="3" xr3:uid="{00000000-0010-0000-0500-000003000000}" name="Column3"/>
    <tableColumn id="4" xr3:uid="{00000000-0010-0000-0500-000004000000}" name="Column4"/>
  </tableColumns>
  <tableStyleInfo name="tableStyle6"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5000000}" name="Table70" displayName="Table70" ref="A9:H30" headerRowCount="0" totalsRowShown="0">
  <tableColumns count="8">
    <tableColumn id="1" xr3:uid="{00000000-0010-0000-4500-000001000000}" name="Column1"/>
    <tableColumn id="2" xr3:uid="{00000000-0010-0000-4500-000002000000}" name="Column2"/>
    <tableColumn id="3" xr3:uid="{00000000-0010-0000-4500-000003000000}" name="Column3"/>
    <tableColumn id="4" xr3:uid="{00000000-0010-0000-4500-000004000000}" name="Column4"/>
    <tableColumn id="5" xr3:uid="{00000000-0010-0000-4500-000005000000}" name="Column5"/>
    <tableColumn id="6" xr3:uid="{00000000-0010-0000-4500-000006000000}" name="Column6"/>
    <tableColumn id="7" xr3:uid="{00000000-0010-0000-4500-000007000000}" name="Column7"/>
    <tableColumn id="8" xr3:uid="{00000000-0010-0000-4500-000008000000}" name="Column8"/>
  </tableColumns>
  <tableStyleInfo name="tableStyle70"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6000000}" name="Table71" displayName="Table71" ref="A35:H56" headerRowCount="0" totalsRowShown="0">
  <tableColumns count="8">
    <tableColumn id="1" xr3:uid="{00000000-0010-0000-4600-000001000000}" name="Column1"/>
    <tableColumn id="2" xr3:uid="{00000000-0010-0000-4600-000002000000}" name="Column2"/>
    <tableColumn id="3" xr3:uid="{00000000-0010-0000-4600-000003000000}" name="Column3"/>
    <tableColumn id="4" xr3:uid="{00000000-0010-0000-4600-000004000000}" name="Column4"/>
    <tableColumn id="5" xr3:uid="{00000000-0010-0000-4600-000005000000}" name="Column5"/>
    <tableColumn id="6" xr3:uid="{00000000-0010-0000-4600-000006000000}" name="Column6"/>
    <tableColumn id="7" xr3:uid="{00000000-0010-0000-4600-000007000000}" name="Column7"/>
    <tableColumn id="8" xr3:uid="{00000000-0010-0000-4600-000008000000}" name="Column8"/>
  </tableColumns>
  <tableStyleInfo name="tableStyle7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9:D29" headerRowCount="0" totalsRowShown="0">
  <tableColumns count="4">
    <tableColumn id="1" xr3:uid="{00000000-0010-0000-0600-000001000000}" name="Column1"/>
    <tableColumn id="2" xr3:uid="{00000000-0010-0000-0600-000002000000}" name="Column2"/>
    <tableColumn id="3" xr3:uid="{00000000-0010-0000-0600-000003000000}" name="Column3"/>
    <tableColumn id="4" xr3:uid="{00000000-0010-0000-0600-000004000000}" name="Column4"/>
  </tableColumns>
  <tableStyleInfo name="tableStyle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32:D36" headerRowCount="0" totalsRowShown="0">
  <tableColumns count="4">
    <tableColumn id="1" xr3:uid="{00000000-0010-0000-0700-000001000000}" name="Column1"/>
    <tableColumn id="2" xr3:uid="{00000000-0010-0000-0700-000002000000}" name="Column2"/>
    <tableColumn id="3" xr3:uid="{00000000-0010-0000-0700-000003000000}" name="Column3"/>
    <tableColumn id="4" xr3:uid="{00000000-0010-0000-0700-000004000000}" name="Column4"/>
  </tableColumns>
  <tableStyleInfo name="tableStyle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A39:D55" headerRowCount="0" totalsRowShown="0">
  <tableColumns count="4">
    <tableColumn id="1" xr3:uid="{00000000-0010-0000-0800-000001000000}" name="Column1"/>
    <tableColumn id="2" xr3:uid="{00000000-0010-0000-0800-000002000000}" name="Column2"/>
    <tableColumn id="3" xr3:uid="{00000000-0010-0000-0800-000003000000}" name="Column3"/>
    <tableColumn id="4" xr3:uid="{00000000-0010-0000-0800-000004000000}" name="Column4"/>
  </tableColumns>
  <tableStyleInfo name="tableStyle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table" Target="../tables/table34.xml"/><Relationship Id="rId1" Type="http://schemas.openxmlformats.org/officeDocument/2006/relationships/printerSettings" Target="../printerSettings/printerSettings10.bin"/><Relationship Id="rId4" Type="http://schemas.openxmlformats.org/officeDocument/2006/relationships/table" Target="../tables/table36.xml"/></Relationships>
</file>

<file path=xl/worksheets/_rels/sheet11.xml.rels><?xml version="1.0" encoding="UTF-8" standalone="yes"?>
<Relationships xmlns="http://schemas.openxmlformats.org/package/2006/relationships"><Relationship Id="rId8" Type="http://schemas.openxmlformats.org/officeDocument/2006/relationships/table" Target="../tables/table43.xml"/><Relationship Id="rId3" Type="http://schemas.openxmlformats.org/officeDocument/2006/relationships/table" Target="../tables/table38.xml"/><Relationship Id="rId7" Type="http://schemas.openxmlformats.org/officeDocument/2006/relationships/table" Target="../tables/table42.xml"/><Relationship Id="rId12" Type="http://schemas.openxmlformats.org/officeDocument/2006/relationships/table" Target="../tables/table47.xml"/><Relationship Id="rId2" Type="http://schemas.openxmlformats.org/officeDocument/2006/relationships/table" Target="../tables/table37.xml"/><Relationship Id="rId1" Type="http://schemas.openxmlformats.org/officeDocument/2006/relationships/printerSettings" Target="../printerSettings/printerSettings11.bin"/><Relationship Id="rId6" Type="http://schemas.openxmlformats.org/officeDocument/2006/relationships/table" Target="../tables/table41.xml"/><Relationship Id="rId11" Type="http://schemas.openxmlformats.org/officeDocument/2006/relationships/table" Target="../tables/table46.xml"/><Relationship Id="rId5" Type="http://schemas.openxmlformats.org/officeDocument/2006/relationships/table" Target="../tables/table40.xml"/><Relationship Id="rId10" Type="http://schemas.openxmlformats.org/officeDocument/2006/relationships/table" Target="../tables/table45.xml"/><Relationship Id="rId4" Type="http://schemas.openxmlformats.org/officeDocument/2006/relationships/table" Target="../tables/table39.xml"/><Relationship Id="rId9" Type="http://schemas.openxmlformats.org/officeDocument/2006/relationships/table" Target="../tables/table44.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49.xml"/><Relationship Id="rId7" Type="http://schemas.openxmlformats.org/officeDocument/2006/relationships/table" Target="../tables/table53.xml"/><Relationship Id="rId2" Type="http://schemas.openxmlformats.org/officeDocument/2006/relationships/table" Target="../tables/table48.xml"/><Relationship Id="rId1" Type="http://schemas.openxmlformats.org/officeDocument/2006/relationships/printerSettings" Target="../printerSettings/printerSettings12.bin"/><Relationship Id="rId6" Type="http://schemas.openxmlformats.org/officeDocument/2006/relationships/table" Target="../tables/table52.xml"/><Relationship Id="rId5" Type="http://schemas.openxmlformats.org/officeDocument/2006/relationships/table" Target="../tables/table51.xml"/><Relationship Id="rId4" Type="http://schemas.openxmlformats.org/officeDocument/2006/relationships/table" Target="../tables/table50.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55.xml"/><Relationship Id="rId2" Type="http://schemas.openxmlformats.org/officeDocument/2006/relationships/table" Target="../tables/table54.xml"/><Relationship Id="rId1" Type="http://schemas.openxmlformats.org/officeDocument/2006/relationships/printerSettings" Target="../printerSettings/printerSettings13.bin"/><Relationship Id="rId5" Type="http://schemas.openxmlformats.org/officeDocument/2006/relationships/table" Target="../tables/table57.xml"/><Relationship Id="rId4" Type="http://schemas.openxmlformats.org/officeDocument/2006/relationships/table" Target="../tables/table56.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59.xml"/><Relationship Id="rId2" Type="http://schemas.openxmlformats.org/officeDocument/2006/relationships/table" Target="../tables/table5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61.xml"/><Relationship Id="rId2" Type="http://schemas.openxmlformats.org/officeDocument/2006/relationships/table" Target="../tables/table60.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2.bin"/><Relationship Id="rId4" Type="http://schemas.openxmlformats.org/officeDocument/2006/relationships/table" Target="../tables/table6.xml"/></Relationships>
</file>

<file path=xl/worksheets/_rels/sheet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3.bin"/><Relationship Id="rId4" Type="http://schemas.openxmlformats.org/officeDocument/2006/relationships/table" Target="../tables/table9.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4.bin"/><Relationship Id="rId4" Type="http://schemas.openxmlformats.org/officeDocument/2006/relationships/table" Target="../tables/table1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printerSettings" Target="../printerSettings/printerSettings6.bin"/><Relationship Id="rId6" Type="http://schemas.openxmlformats.org/officeDocument/2006/relationships/table" Target="../tables/table19.xml"/><Relationship Id="rId5" Type="http://schemas.openxmlformats.org/officeDocument/2006/relationships/table" Target="../tables/table18.xml"/><Relationship Id="rId4" Type="http://schemas.openxmlformats.org/officeDocument/2006/relationships/table" Target="../tables/table17.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table" Target="../tables/table20.xml"/><Relationship Id="rId1" Type="http://schemas.openxmlformats.org/officeDocument/2006/relationships/printerSettings" Target="../printerSettings/printerSettings7.bin"/><Relationship Id="rId5" Type="http://schemas.openxmlformats.org/officeDocument/2006/relationships/table" Target="../tables/table23.xml"/><Relationship Id="rId4" Type="http://schemas.openxmlformats.org/officeDocument/2006/relationships/table" Target="../tables/table22.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5.xml"/><Relationship Id="rId7" Type="http://schemas.openxmlformats.org/officeDocument/2006/relationships/table" Target="../tables/table29.xml"/><Relationship Id="rId2" Type="http://schemas.openxmlformats.org/officeDocument/2006/relationships/table" Target="../tables/table24.xml"/><Relationship Id="rId1" Type="http://schemas.openxmlformats.org/officeDocument/2006/relationships/printerSettings" Target="../printerSettings/printerSettings8.bin"/><Relationship Id="rId6" Type="http://schemas.openxmlformats.org/officeDocument/2006/relationships/table" Target="../tables/table28.xml"/><Relationship Id="rId5" Type="http://schemas.openxmlformats.org/officeDocument/2006/relationships/table" Target="../tables/table27.xml"/><Relationship Id="rId4" Type="http://schemas.openxmlformats.org/officeDocument/2006/relationships/table" Target="../tables/table26.xml"/></Relationships>
</file>

<file path=xl/worksheets/_rels/sheet9.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table" Target="../tables/table30.xml"/><Relationship Id="rId1" Type="http://schemas.openxmlformats.org/officeDocument/2006/relationships/printerSettings" Target="../printerSettings/printerSettings9.bin"/><Relationship Id="rId5" Type="http://schemas.openxmlformats.org/officeDocument/2006/relationships/table" Target="../tables/table33.xml"/><Relationship Id="rId4" Type="http://schemas.openxmlformats.org/officeDocument/2006/relationships/table" Target="../tables/table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tabSelected="1" showRuler="0" zoomScaleNormal="100" workbookViewId="0">
      <selection sqref="A1:G1"/>
    </sheetView>
  </sheetViews>
  <sheetFormatPr defaultColWidth="13.703125" defaultRowHeight="12.7" x14ac:dyDescent="0.4"/>
  <cols>
    <col min="1" max="1" width="39.41015625" customWidth="1"/>
    <col min="2" max="2" width="9.87890625" customWidth="1"/>
    <col min="3" max="3" width="9.703125" customWidth="1"/>
    <col min="4" max="7" width="9.87890625" customWidth="1"/>
  </cols>
  <sheetData>
    <row r="1" spans="1:8" ht="15" customHeight="1" x14ac:dyDescent="0.4">
      <c r="A1" s="453" t="s">
        <v>0</v>
      </c>
      <c r="B1" s="454"/>
      <c r="C1" s="454"/>
      <c r="D1" s="454"/>
      <c r="E1" s="454"/>
      <c r="F1" s="454"/>
      <c r="G1" s="454"/>
    </row>
    <row r="2" spans="1:8" ht="14.1" customHeight="1" x14ac:dyDescent="0.4">
      <c r="A2" s="453" t="s">
        <v>1</v>
      </c>
      <c r="B2" s="454"/>
      <c r="C2" s="454"/>
      <c r="D2" s="454"/>
      <c r="E2" s="454"/>
      <c r="F2" s="454"/>
      <c r="G2" s="454"/>
    </row>
    <row r="3" spans="1:8" ht="14.1" customHeight="1" x14ac:dyDescent="0.4"/>
    <row r="4" spans="1:8" ht="14.1" customHeight="1" x14ac:dyDescent="0.4">
      <c r="A4" s="455" t="s">
        <v>2</v>
      </c>
      <c r="B4" s="456"/>
      <c r="C4" s="456"/>
      <c r="D4" s="456"/>
      <c r="E4" s="456"/>
      <c r="F4" s="456"/>
      <c r="G4" s="457"/>
      <c r="H4" s="189"/>
    </row>
    <row r="5" spans="1:8" ht="14.1" customHeight="1" x14ac:dyDescent="0.4">
      <c r="A5" s="191" t="s">
        <v>3</v>
      </c>
      <c r="B5" s="458"/>
      <c r="C5" s="458"/>
      <c r="D5" s="34"/>
      <c r="E5" s="34"/>
      <c r="F5" s="34"/>
      <c r="G5" s="192"/>
      <c r="H5" s="189"/>
    </row>
    <row r="6" spans="1:8" ht="14.1" customHeight="1" x14ac:dyDescent="0.4">
      <c r="A6" s="193" t="s">
        <v>4</v>
      </c>
      <c r="B6" s="459" t="s">
        <v>5</v>
      </c>
      <c r="C6" s="460"/>
      <c r="D6" s="194" t="s">
        <v>6</v>
      </c>
      <c r="E6" s="459" t="s">
        <v>7</v>
      </c>
      <c r="F6" s="460"/>
      <c r="G6" s="195" t="s">
        <v>6</v>
      </c>
      <c r="H6" s="189"/>
    </row>
    <row r="7" spans="1:8" ht="14.1" customHeight="1" x14ac:dyDescent="0.4">
      <c r="A7" s="196"/>
      <c r="B7" s="6" t="s">
        <v>8</v>
      </c>
      <c r="C7" s="7" t="s">
        <v>9</v>
      </c>
      <c r="D7" s="3" t="s">
        <v>10</v>
      </c>
      <c r="E7" s="6" t="s">
        <v>8</v>
      </c>
      <c r="F7" s="7" t="s">
        <v>9</v>
      </c>
      <c r="G7" s="197" t="s">
        <v>10</v>
      </c>
      <c r="H7" s="189"/>
    </row>
    <row r="8" spans="1:8" ht="14.1" customHeight="1" x14ac:dyDescent="0.4">
      <c r="A8" s="198" t="s">
        <v>11</v>
      </c>
      <c r="B8" s="36"/>
      <c r="C8" s="36"/>
      <c r="D8" s="36"/>
      <c r="E8" s="36"/>
      <c r="F8" s="84"/>
      <c r="G8" s="199"/>
      <c r="H8" s="189"/>
    </row>
    <row r="9" spans="1:8" ht="14.1" customHeight="1" x14ac:dyDescent="0.4">
      <c r="A9" s="200" t="s">
        <v>12</v>
      </c>
      <c r="B9" s="201">
        <v>38956000000</v>
      </c>
      <c r="C9" s="202">
        <v>37051000000</v>
      </c>
      <c r="D9" s="203">
        <f>+IF(C9=0,0,IF(ABS((B9-C9)/C9)&gt;0.995,0,(B9-C9)/C9))</f>
        <v>5.1415616312650132E-2</v>
      </c>
      <c r="E9" s="201">
        <v>77460000000</v>
      </c>
      <c r="F9" s="202">
        <v>75934000000</v>
      </c>
      <c r="G9" s="204">
        <f>+IF(F9=0,0,IF(ABS((E9-F9)/F9)&gt;0.995,0,(E9-F9)/F9))</f>
        <v>2.0096399504833145E-2</v>
      </c>
      <c r="H9" s="189"/>
    </row>
    <row r="10" spans="1:8" ht="14.1" customHeight="1" x14ac:dyDescent="0.4">
      <c r="A10" s="205" t="s">
        <v>13</v>
      </c>
      <c r="B10" s="14">
        <v>5089000000</v>
      </c>
      <c r="C10" s="21">
        <v>3899000000</v>
      </c>
      <c r="D10" s="203">
        <f>+IF(C10=0,0,IF(ABS((B10-C10)/C10)&gt;0.995,0,(B10-C10)/C10))</f>
        <v>0.30520646319569122</v>
      </c>
      <c r="E10" s="14">
        <v>10524000000</v>
      </c>
      <c r="F10" s="21">
        <v>7795000000</v>
      </c>
      <c r="G10" s="204">
        <f>+IF(F10=0,0,IF(ABS((E10-F10)/F10)&gt;0.995,0,(E10-F10)/F10))</f>
        <v>0.35009621552277098</v>
      </c>
      <c r="H10" s="189"/>
    </row>
    <row r="11" spans="1:8" ht="14.1" customHeight="1" x14ac:dyDescent="0.4">
      <c r="A11" s="206" t="s">
        <v>14</v>
      </c>
      <c r="B11" s="15">
        <v>44045000000</v>
      </c>
      <c r="C11" s="22">
        <v>40950000000</v>
      </c>
      <c r="D11" s="203">
        <f>+IF(C11=0,0,IF(ABS((B11-C11)/C11)&gt;0.995,0,(B11-C11)/C11))</f>
        <v>7.5579975579975575E-2</v>
      </c>
      <c r="E11" s="15">
        <v>87984000000</v>
      </c>
      <c r="F11" s="22">
        <v>83729000000</v>
      </c>
      <c r="G11" s="204">
        <f>+IF(F11=0,0,IF(ABS((E11-F11)/F11)&gt;0.995,0,(E11-F11)/F11))</f>
        <v>5.0818712751854199E-2</v>
      </c>
      <c r="H11" s="189"/>
    </row>
    <row r="12" spans="1:8" ht="14.1" customHeight="1" x14ac:dyDescent="0.4">
      <c r="A12" s="198"/>
      <c r="B12" s="37"/>
      <c r="C12" s="84"/>
      <c r="D12" s="207"/>
      <c r="E12" s="37"/>
      <c r="F12" s="84"/>
      <c r="G12" s="208"/>
      <c r="H12" s="189"/>
    </row>
    <row r="13" spans="1:8" ht="14.1" customHeight="1" x14ac:dyDescent="0.4">
      <c r="A13" s="209" t="s">
        <v>15</v>
      </c>
      <c r="B13" s="207"/>
      <c r="C13" s="207"/>
      <c r="D13" s="207"/>
      <c r="E13" s="207"/>
      <c r="F13" s="207"/>
      <c r="G13" s="208"/>
      <c r="H13" s="189"/>
    </row>
    <row r="14" spans="1:8" ht="14.1" customHeight="1" x14ac:dyDescent="0.4">
      <c r="A14" s="200" t="s">
        <v>16</v>
      </c>
      <c r="B14" s="207"/>
      <c r="C14" s="207"/>
      <c r="D14" s="207"/>
      <c r="E14" s="207"/>
      <c r="F14" s="207"/>
      <c r="G14" s="208"/>
      <c r="H14" s="189"/>
    </row>
    <row r="15" spans="1:8" ht="14.1" customHeight="1" x14ac:dyDescent="0.4">
      <c r="A15" s="210" t="s">
        <v>13</v>
      </c>
      <c r="B15" s="211">
        <v>5341000000</v>
      </c>
      <c r="C15" s="212">
        <v>3978000000</v>
      </c>
      <c r="D15" s="203">
        <f t="shared" ref="D15:D28" si="0">+IF(C15=0,0,IF(ABS((B15-C15)/C15)&gt;0.995,0,(B15-C15)/C15))</f>
        <v>0.34263448969331323</v>
      </c>
      <c r="E15" s="211">
        <v>10897000000</v>
      </c>
      <c r="F15" s="212">
        <v>8070000000</v>
      </c>
      <c r="G15" s="204">
        <f t="shared" ref="G15:G28" si="1">+IF(F15=0,0,IF(ABS((E15-F15)/F15)&gt;0.995,0,(E15-F15)/F15))</f>
        <v>0.35030978934324658</v>
      </c>
      <c r="H15" s="189"/>
    </row>
    <row r="16" spans="1:8" ht="14.1" customHeight="1" x14ac:dyDescent="0.4">
      <c r="A16" s="210" t="s">
        <v>17</v>
      </c>
      <c r="B16" s="211">
        <v>7603000000</v>
      </c>
      <c r="C16" s="212">
        <v>5889000000</v>
      </c>
      <c r="D16" s="203">
        <f t="shared" si="0"/>
        <v>0.29105111224316521</v>
      </c>
      <c r="E16" s="211">
        <v>15141000000</v>
      </c>
      <c r="F16" s="212">
        <v>12643000000</v>
      </c>
      <c r="G16" s="204">
        <f t="shared" si="1"/>
        <v>0.19757968836510323</v>
      </c>
      <c r="H16" s="189"/>
    </row>
    <row r="17" spans="1:9" ht="37.5" customHeight="1" x14ac:dyDescent="0.4">
      <c r="A17" s="210" t="s">
        <v>18</v>
      </c>
      <c r="B17" s="211">
        <v>8155000000</v>
      </c>
      <c r="C17" s="212">
        <v>8116000000</v>
      </c>
      <c r="D17" s="203">
        <f t="shared" si="0"/>
        <v>4.8053228191227209E-3</v>
      </c>
      <c r="E17" s="211">
        <v>16148000000</v>
      </c>
      <c r="F17" s="212">
        <v>16458000000</v>
      </c>
      <c r="G17" s="204">
        <f t="shared" si="1"/>
        <v>-1.8835824523028316E-2</v>
      </c>
      <c r="H17" s="189"/>
    </row>
    <row r="18" spans="1:9" ht="14.1" customHeight="1" x14ac:dyDescent="0.4">
      <c r="A18" s="200" t="s">
        <v>19</v>
      </c>
      <c r="B18" s="211">
        <v>9361000000</v>
      </c>
      <c r="C18" s="212">
        <v>9831000000</v>
      </c>
      <c r="D18" s="203">
        <f t="shared" si="0"/>
        <v>-4.7807954429864713E-2</v>
      </c>
      <c r="E18" s="211">
        <v>18743000000</v>
      </c>
      <c r="F18" s="212">
        <v>18591000000</v>
      </c>
      <c r="G18" s="204">
        <f t="shared" si="1"/>
        <v>8.1759991393685113E-3</v>
      </c>
      <c r="H18" s="189"/>
    </row>
    <row r="19" spans="1:9" ht="14.1" customHeight="1" x14ac:dyDescent="0.4">
      <c r="A19" s="200" t="s">
        <v>20</v>
      </c>
      <c r="B19" s="211">
        <v>4555000000</v>
      </c>
      <c r="C19" s="212">
        <v>2319000000</v>
      </c>
      <c r="D19" s="203">
        <f t="shared" si="0"/>
        <v>0.96420871065114278</v>
      </c>
      <c r="E19" s="211">
        <v>4555000000</v>
      </c>
      <c r="F19" s="212">
        <v>2442000000</v>
      </c>
      <c r="G19" s="204">
        <f t="shared" si="1"/>
        <v>0.8652743652743653</v>
      </c>
      <c r="H19" s="189"/>
    </row>
    <row r="20" spans="1:9" ht="14.1" customHeight="1" x14ac:dyDescent="0.4">
      <c r="A20" s="205" t="s">
        <v>21</v>
      </c>
      <c r="B20" s="14">
        <v>5761000000</v>
      </c>
      <c r="C20" s="21">
        <v>7285000000</v>
      </c>
      <c r="D20" s="203">
        <f t="shared" si="0"/>
        <v>-0.20919698009608786</v>
      </c>
      <c r="E20" s="14">
        <v>11570000000</v>
      </c>
      <c r="F20" s="21">
        <v>14507000000</v>
      </c>
      <c r="G20" s="204">
        <f t="shared" si="1"/>
        <v>-0.20245398773006135</v>
      </c>
      <c r="H20" s="189"/>
    </row>
    <row r="21" spans="1:9" ht="14.1" customHeight="1" x14ac:dyDescent="0.4">
      <c r="A21" s="206" t="s">
        <v>22</v>
      </c>
      <c r="B21" s="15">
        <v>40776000000</v>
      </c>
      <c r="C21" s="22">
        <v>37418000000</v>
      </c>
      <c r="D21" s="203">
        <f t="shared" si="0"/>
        <v>8.974290448447271E-2</v>
      </c>
      <c r="E21" s="15">
        <v>77054000000</v>
      </c>
      <c r="F21" s="22">
        <v>72711000000</v>
      </c>
      <c r="G21" s="204">
        <f t="shared" si="1"/>
        <v>5.972961450124465E-2</v>
      </c>
      <c r="H21" s="189"/>
      <c r="I21" s="452"/>
    </row>
    <row r="22" spans="1:9" ht="14.1" customHeight="1" x14ac:dyDescent="0.4">
      <c r="A22" s="213" t="s">
        <v>23</v>
      </c>
      <c r="B22" s="15">
        <v>3269000000</v>
      </c>
      <c r="C22" s="22">
        <v>3532000000</v>
      </c>
      <c r="D22" s="203">
        <f t="shared" si="0"/>
        <v>-7.4462061155152887E-2</v>
      </c>
      <c r="E22" s="15">
        <v>10930000000</v>
      </c>
      <c r="F22" s="22">
        <v>11018000000</v>
      </c>
      <c r="G22" s="204">
        <f t="shared" si="1"/>
        <v>-7.986930477400617E-3</v>
      </c>
      <c r="H22" s="189"/>
    </row>
    <row r="23" spans="1:9" ht="14.1" customHeight="1" x14ac:dyDescent="0.4">
      <c r="A23" s="198" t="s">
        <v>24</v>
      </c>
      <c r="B23" s="182">
        <v>1684000000</v>
      </c>
      <c r="C23" s="19">
        <v>2041000000</v>
      </c>
      <c r="D23" s="203">
        <f t="shared" si="0"/>
        <v>-0.17491425771680549</v>
      </c>
      <c r="E23" s="182">
        <v>3554000000</v>
      </c>
      <c r="F23" s="19">
        <v>4059000000</v>
      </c>
      <c r="G23" s="204">
        <f t="shared" si="1"/>
        <v>-0.12441488051244148</v>
      </c>
      <c r="H23" s="189"/>
    </row>
    <row r="24" spans="1:9" ht="14.1" customHeight="1" x14ac:dyDescent="0.4">
      <c r="A24" s="209" t="s">
        <v>25</v>
      </c>
      <c r="B24" s="211">
        <v>41000000</v>
      </c>
      <c r="C24" s="212">
        <v>-10000000</v>
      </c>
      <c r="D24" s="203">
        <f t="shared" si="0"/>
        <v>0</v>
      </c>
      <c r="E24" s="211">
        <v>93000000</v>
      </c>
      <c r="F24" s="212">
        <v>-16000000</v>
      </c>
      <c r="G24" s="204">
        <f t="shared" si="1"/>
        <v>0</v>
      </c>
      <c r="H24" s="189"/>
    </row>
    <row r="25" spans="1:9" ht="14.1" customHeight="1" x14ac:dyDescent="0.4">
      <c r="A25" s="214" t="s">
        <v>26</v>
      </c>
      <c r="B25" s="14">
        <v>999000000</v>
      </c>
      <c r="C25" s="21">
        <v>1017000000</v>
      </c>
      <c r="D25" s="203">
        <f t="shared" si="0"/>
        <v>-1.7699115044247787E-2</v>
      </c>
      <c r="E25" s="14">
        <v>5220000000</v>
      </c>
      <c r="F25" s="21">
        <v>1820000000</v>
      </c>
      <c r="G25" s="204">
        <f t="shared" si="1"/>
        <v>0</v>
      </c>
      <c r="H25" s="189"/>
    </row>
    <row r="26" spans="1:9" ht="14.1" customHeight="1" x14ac:dyDescent="0.4">
      <c r="A26" s="198" t="s">
        <v>27</v>
      </c>
      <c r="B26" s="182">
        <v>2625000000</v>
      </c>
      <c r="C26" s="19">
        <v>2498000000</v>
      </c>
      <c r="D26" s="203">
        <f t="shared" si="0"/>
        <v>5.0840672538030422E-2</v>
      </c>
      <c r="E26" s="182">
        <v>12689000000</v>
      </c>
      <c r="F26" s="19">
        <v>8763000000</v>
      </c>
      <c r="G26" s="204">
        <f t="shared" si="1"/>
        <v>0.44802008444596597</v>
      </c>
      <c r="H26" s="189"/>
    </row>
    <row r="27" spans="1:9" ht="14.1" customHeight="1" x14ac:dyDescent="0.4">
      <c r="A27" s="214" t="s">
        <v>28</v>
      </c>
      <c r="B27" s="14">
        <v>751000000</v>
      </c>
      <c r="C27" s="21">
        <v>935000000</v>
      </c>
      <c r="D27" s="203">
        <f t="shared" si="0"/>
        <v>-0.19679144385026737</v>
      </c>
      <c r="E27" s="14">
        <v>2873000000</v>
      </c>
      <c r="F27" s="21">
        <v>2237000000</v>
      </c>
      <c r="G27" s="204">
        <f t="shared" si="1"/>
        <v>0.28430934286991505</v>
      </c>
      <c r="H27" s="189"/>
    </row>
    <row r="28" spans="1:9" ht="14.1" customHeight="1" x14ac:dyDescent="0.4">
      <c r="A28" s="213" t="s">
        <v>29</v>
      </c>
      <c r="B28" s="15">
        <v>1874000000</v>
      </c>
      <c r="C28" s="22">
        <v>1563000000</v>
      </c>
      <c r="D28" s="203">
        <f t="shared" si="0"/>
        <v>0.19897632757517594</v>
      </c>
      <c r="E28" s="15">
        <v>9816000000</v>
      </c>
      <c r="F28" s="22">
        <v>6526000000</v>
      </c>
      <c r="G28" s="204">
        <f t="shared" si="1"/>
        <v>0.5041372969659822</v>
      </c>
      <c r="H28" s="189"/>
    </row>
    <row r="29" spans="1:9" ht="25.95" customHeight="1" x14ac:dyDescent="0.4">
      <c r="A29" s="213" t="s">
        <v>30</v>
      </c>
      <c r="B29" s="15">
        <v>-304000000</v>
      </c>
      <c r="C29" s="22">
        <v>-282000000</v>
      </c>
      <c r="D29" s="203">
        <f>-IF(C29=0,0,IF(ABS((B29-C29)/C29)&gt;0.995,0,(B29-C29)/C29))</f>
        <v>-7.8014184397163122E-2</v>
      </c>
      <c r="E29" s="15">
        <v>-696000000</v>
      </c>
      <c r="F29" s="22">
        <v>-635000000</v>
      </c>
      <c r="G29" s="204">
        <f>-IF(F29=0,0,IF(ABS((E29-F29)/F29)&gt;0.995,0,(E29-F29)/F29))</f>
        <v>-9.6062992125984251E-2</v>
      </c>
      <c r="H29" s="189"/>
    </row>
    <row r="30" spans="1:9" ht="14.1" customHeight="1" x14ac:dyDescent="0.4">
      <c r="A30" s="215" t="s">
        <v>31</v>
      </c>
      <c r="B30" s="23">
        <v>1570000000</v>
      </c>
      <c r="C30" s="24">
        <v>1281000000</v>
      </c>
      <c r="D30" s="203">
        <f>+IF(C30=0,0,IF(ABS((B30-C30)/C30)&gt;0.995,0,(B30-C30)/C30))</f>
        <v>0.22560499609679938</v>
      </c>
      <c r="E30" s="23">
        <v>9120000000</v>
      </c>
      <c r="F30" s="24">
        <v>5891000000</v>
      </c>
      <c r="G30" s="204">
        <f>+IF(F30=0,0,IF(ABS((E30-F30)/F30)&gt;0.995,0,(E30-F30)/F30))</f>
        <v>0.54812425734170767</v>
      </c>
      <c r="H30" s="189"/>
    </row>
    <row r="31" spans="1:9" ht="15.75" customHeight="1" x14ac:dyDescent="0.4">
      <c r="A31" s="216" t="s">
        <v>32</v>
      </c>
      <c r="B31" s="26">
        <v>-56000000</v>
      </c>
      <c r="C31" s="27">
        <v>-52000000</v>
      </c>
      <c r="D31" s="203">
        <f>-IF(C31=0,0,IF(ABS((B31-C31)/C31)&gt;0.995,0,(B31-C31)/C31))</f>
        <v>-7.6923076923076927E-2</v>
      </c>
      <c r="E31" s="26">
        <v>-106000000</v>
      </c>
      <c r="F31" s="27">
        <v>-84000000</v>
      </c>
      <c r="G31" s="204">
        <f>-IF(F31=0,0,IF(ABS((E31-F31)/F31)&gt;0.995,0,(E31-F31)/F31))</f>
        <v>-0.26190476190476192</v>
      </c>
      <c r="H31" s="189"/>
    </row>
    <row r="32" spans="1:9" ht="25.95" customHeight="1" x14ac:dyDescent="0.4">
      <c r="A32" s="217" t="s">
        <v>33</v>
      </c>
      <c r="B32" s="29">
        <v>1514000000</v>
      </c>
      <c r="C32" s="30">
        <v>1229000000</v>
      </c>
      <c r="D32" s="203">
        <f>+IF(C32=0,0,IF(ABS((B32-C32)/C32)&gt;0.995,0,(B32-C32)/C32))</f>
        <v>0.23189585028478438</v>
      </c>
      <c r="E32" s="29">
        <v>9014000000</v>
      </c>
      <c r="F32" s="30">
        <v>5807000000</v>
      </c>
      <c r="G32" s="204">
        <f>+IF(F32=0,0,IF(ABS((E32-F32)/F32)&gt;0.995,0,(E32-F32)/F32))</f>
        <v>0.55226450835198893</v>
      </c>
      <c r="H32" s="189"/>
    </row>
    <row r="33" spans="1:8" ht="14.1" customHeight="1" x14ac:dyDescent="0.4">
      <c r="A33" s="216"/>
      <c r="B33" s="38"/>
      <c r="C33" s="39"/>
      <c r="D33" s="207"/>
      <c r="E33" s="38"/>
      <c r="F33" s="39"/>
      <c r="G33" s="208"/>
      <c r="H33" s="189"/>
    </row>
    <row r="34" spans="1:8" ht="24.2" customHeight="1" x14ac:dyDescent="0.4">
      <c r="A34" s="209" t="s">
        <v>34</v>
      </c>
      <c r="B34" s="218">
        <v>0.21</v>
      </c>
      <c r="C34" s="219">
        <v>0.17</v>
      </c>
      <c r="D34" s="203">
        <f>+IF(C34=0,0,IF(ABS((B34-C34)/C34)&gt;0.995,0,(B34-C34)/C34))</f>
        <v>0.23529411764705868</v>
      </c>
      <c r="E34" s="218">
        <v>1.25</v>
      </c>
      <c r="F34" s="219">
        <v>0.81</v>
      </c>
      <c r="G34" s="204">
        <f>+IF(F34=0,0,IF(ABS((E34-F34)/F34)&gt;0.995,0,(E34-F34)/F34))</f>
        <v>0.54320987654320974</v>
      </c>
      <c r="H34" s="189"/>
    </row>
    <row r="35" spans="1:8" ht="25.95" customHeight="1" x14ac:dyDescent="0.4">
      <c r="A35" s="220" t="s">
        <v>35</v>
      </c>
      <c r="B35" s="211">
        <v>7168000000</v>
      </c>
      <c r="C35" s="212">
        <v>7145000000</v>
      </c>
      <c r="D35" s="203">
        <f>+IF(C35=0,0,IF(ABS((B35-C35)/C35)&gt;0.995,0,(B35-C35)/C35))</f>
        <v>3.2190342897130859E-3</v>
      </c>
      <c r="E35" s="211">
        <v>7165000000</v>
      </c>
      <c r="F35" s="212">
        <v>7166000000</v>
      </c>
      <c r="G35" s="204">
        <v>0</v>
      </c>
      <c r="H35" s="189"/>
    </row>
    <row r="36" spans="1:8" ht="24.2" customHeight="1" x14ac:dyDescent="0.4">
      <c r="A36" s="209" t="s">
        <v>36</v>
      </c>
      <c r="B36" s="218">
        <v>0.21</v>
      </c>
      <c r="C36" s="219">
        <v>0.17</v>
      </c>
      <c r="D36" s="203">
        <f>+IF(C36=0,0,IF(ABS((B36-C36)/C36)&gt;0.995,0,(B36-C36)/C36))</f>
        <v>0.23529411764705868</v>
      </c>
      <c r="E36" s="218">
        <v>1.25</v>
      </c>
      <c r="F36" s="219">
        <v>0.81</v>
      </c>
      <c r="G36" s="204">
        <f>+IF(F36=0,0,IF(ABS((E36-F36)/F36)&gt;0.995,0,(E36-F36)/F36))</f>
        <v>0.54320987654320974</v>
      </c>
      <c r="H36" s="189"/>
    </row>
    <row r="37" spans="1:8" ht="25.95" customHeight="1" x14ac:dyDescent="0.4">
      <c r="A37" s="221" t="s">
        <v>37</v>
      </c>
      <c r="B37" s="222">
        <v>7200000000</v>
      </c>
      <c r="C37" s="223">
        <v>7170000000</v>
      </c>
      <c r="D37" s="224">
        <f>+IF(C37=0,0,IF(ABS((B37-C37)/C37)&gt;0.995,0,(B37-C37)/C37))</f>
        <v>4.1841004184100415E-3</v>
      </c>
      <c r="E37" s="222">
        <v>7194000000</v>
      </c>
      <c r="F37" s="223">
        <v>7192000000</v>
      </c>
      <c r="G37" s="225">
        <v>0</v>
      </c>
      <c r="H37" s="189"/>
    </row>
    <row r="38" spans="1:8" ht="15" customHeight="1" x14ac:dyDescent="0.4">
      <c r="A38" s="190"/>
      <c r="B38" s="190"/>
      <c r="C38" s="190"/>
      <c r="D38" s="190"/>
      <c r="E38" s="190"/>
      <c r="F38" s="190"/>
      <c r="G38" s="190"/>
    </row>
    <row r="39" spans="1:8" ht="15" customHeight="1" x14ac:dyDescent="0.4"/>
    <row r="40" spans="1:8" ht="15" customHeight="1" x14ac:dyDescent="0.4"/>
    <row r="41" spans="1:8" ht="15" customHeight="1" x14ac:dyDescent="0.4"/>
    <row r="42" spans="1:8" ht="15" customHeight="1" x14ac:dyDescent="0.4"/>
    <row r="43" spans="1:8" ht="15" customHeight="1" x14ac:dyDescent="0.4"/>
    <row r="44" spans="1:8" ht="15" customHeight="1" x14ac:dyDescent="0.4"/>
    <row r="45" spans="1:8" ht="15" customHeight="1" x14ac:dyDescent="0.4"/>
    <row r="46" spans="1:8" ht="15" customHeight="1" x14ac:dyDescent="0.4"/>
    <row r="47" spans="1:8" ht="15" customHeight="1" x14ac:dyDescent="0.4"/>
    <row r="48" spans="1:8" ht="15" customHeight="1" x14ac:dyDescent="0.4"/>
    <row r="49" ht="15" customHeight="1" x14ac:dyDescent="0.4"/>
    <row r="50" ht="15" customHeight="1" x14ac:dyDescent="0.4"/>
  </sheetData>
  <mergeCells count="6">
    <mergeCell ref="A1:G1"/>
    <mergeCell ref="A2:G2"/>
    <mergeCell ref="A4:G4"/>
    <mergeCell ref="B5:C5"/>
    <mergeCell ref="B6:C6"/>
    <mergeCell ref="E6:F6"/>
  </mergeCells>
  <printOptions horizontalCentered="1"/>
  <pageMargins left="0.75" right="0.75" top="1" bottom="1" header="0.5" footer="0.5"/>
  <pageSetup scale="85" orientation="portrait" r:id="rId1"/>
  <tableParts count="3">
    <tablePart r:id="rId2"/>
    <tablePart r:id="rId3"/>
    <tablePart r:id="rId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7"/>
  <sheetViews>
    <sheetView showRuler="0" view="pageBreakPreview" zoomScaleNormal="100" zoomScaleSheetLayoutView="100" workbookViewId="0"/>
  </sheetViews>
  <sheetFormatPr defaultColWidth="13.703125" defaultRowHeight="12.7" x14ac:dyDescent="0.4"/>
  <cols>
    <col min="1" max="1" width="47.5859375" customWidth="1"/>
    <col min="2" max="7" width="9.703125" customWidth="1"/>
  </cols>
  <sheetData>
    <row r="1" spans="1:8" ht="15" customHeight="1" x14ac:dyDescent="0.45">
      <c r="A1" s="176" t="s">
        <v>214</v>
      </c>
    </row>
    <row r="2" spans="1:8" ht="15" customHeight="1" x14ac:dyDescent="0.4"/>
    <row r="3" spans="1:8" ht="66.75" customHeight="1" x14ac:dyDescent="0.4">
      <c r="A3" s="473" t="s">
        <v>280</v>
      </c>
      <c r="B3" s="454"/>
      <c r="C3" s="454"/>
      <c r="D3" s="454"/>
      <c r="E3" s="454"/>
      <c r="F3" s="454"/>
      <c r="G3" s="454"/>
    </row>
    <row r="4" spans="1:8" ht="15" customHeight="1" x14ac:dyDescent="0.4"/>
    <row r="5" spans="1:8" ht="15" customHeight="1" x14ac:dyDescent="0.4">
      <c r="A5" s="455" t="s">
        <v>157</v>
      </c>
      <c r="B5" s="456"/>
      <c r="C5" s="456"/>
      <c r="D5" s="456"/>
      <c r="E5" s="456"/>
      <c r="F5" s="456"/>
      <c r="G5" s="457"/>
      <c r="H5" s="258"/>
    </row>
    <row r="6" spans="1:8" ht="16.7" customHeight="1" x14ac:dyDescent="0.4">
      <c r="A6" s="191" t="s">
        <v>39</v>
      </c>
      <c r="B6" s="458"/>
      <c r="C6" s="458"/>
      <c r="D6" s="84"/>
      <c r="E6" s="84"/>
      <c r="F6" s="84"/>
      <c r="G6" s="241"/>
      <c r="H6" s="258"/>
    </row>
    <row r="7" spans="1:8" ht="16.7" customHeight="1" x14ac:dyDescent="0.4">
      <c r="A7" s="193" t="s">
        <v>4</v>
      </c>
      <c r="B7" s="459" t="s">
        <v>5</v>
      </c>
      <c r="C7" s="460"/>
      <c r="D7" s="194" t="s">
        <v>6</v>
      </c>
      <c r="E7" s="459" t="s">
        <v>7</v>
      </c>
      <c r="F7" s="460"/>
      <c r="G7" s="195" t="s">
        <v>6</v>
      </c>
      <c r="H7" s="258"/>
    </row>
    <row r="8" spans="1:8" ht="16.7" customHeight="1" x14ac:dyDescent="0.4">
      <c r="A8" s="229"/>
      <c r="B8" s="6" t="s">
        <v>8</v>
      </c>
      <c r="C8" s="57" t="s">
        <v>9</v>
      </c>
      <c r="D8" s="3" t="s">
        <v>10</v>
      </c>
      <c r="E8" s="6" t="s">
        <v>8</v>
      </c>
      <c r="F8" s="57" t="s">
        <v>9</v>
      </c>
      <c r="G8" s="197" t="s">
        <v>10</v>
      </c>
      <c r="H8" s="258"/>
    </row>
    <row r="9" spans="1:8" ht="16.7" customHeight="1" x14ac:dyDescent="0.4">
      <c r="A9" s="198" t="s">
        <v>158</v>
      </c>
      <c r="B9" s="44"/>
      <c r="C9" s="34"/>
      <c r="D9" s="84"/>
      <c r="E9" s="44"/>
      <c r="F9" s="34"/>
      <c r="G9" s="241"/>
      <c r="H9" s="258"/>
    </row>
    <row r="10" spans="1:8" ht="16.7" customHeight="1" x14ac:dyDescent="0.4">
      <c r="A10" s="210" t="s">
        <v>215</v>
      </c>
      <c r="B10" s="201">
        <v>3961000000</v>
      </c>
      <c r="C10" s="202">
        <v>3265000000</v>
      </c>
      <c r="D10" s="203">
        <f>IF(ABS((B10-C10)/C10)&gt;=1,0,(B10-C10)/ABS(C10))</f>
        <v>0.21316998468606432</v>
      </c>
      <c r="E10" s="201">
        <v>7791000000</v>
      </c>
      <c r="F10" s="202">
        <v>6665000000</v>
      </c>
      <c r="G10" s="204">
        <f>IF(ABS((E10-F10)/F10)&gt;=1,0,(E10-F10)/ABS(F10))</f>
        <v>0.16894223555888974</v>
      </c>
      <c r="H10" s="258"/>
    </row>
    <row r="11" spans="1:8" ht="16.7" customHeight="1" x14ac:dyDescent="0.4">
      <c r="A11" s="210" t="s">
        <v>216</v>
      </c>
      <c r="B11" s="211">
        <v>3091000000</v>
      </c>
      <c r="C11" s="212">
        <v>2292000000</v>
      </c>
      <c r="D11" s="203">
        <f>IF(ABS((B11-C11)/C11)&gt;=1,0,(B11-C11)/ABS(C11))</f>
        <v>0.34860383944153578</v>
      </c>
      <c r="E11" s="211">
        <v>6050000000</v>
      </c>
      <c r="F11" s="212">
        <v>5192000000</v>
      </c>
      <c r="G11" s="204">
        <f>IF(ABS((E11-F11)/F11)&gt;=1,0,(E11-F11)/ABS(F11))</f>
        <v>0.1652542372881356</v>
      </c>
      <c r="H11" s="258"/>
    </row>
    <row r="12" spans="1:8" ht="16.7" customHeight="1" x14ac:dyDescent="0.4">
      <c r="A12" s="256" t="s">
        <v>217</v>
      </c>
      <c r="B12" s="14">
        <v>1739000000</v>
      </c>
      <c r="C12" s="21">
        <v>1171000000</v>
      </c>
      <c r="D12" s="203">
        <f>IF(ABS((B12-C12)/C12)&gt;=1,0,(B12-C12)/ABS(C12))</f>
        <v>0.48505550811272419</v>
      </c>
      <c r="E12" s="14">
        <v>3476000000</v>
      </c>
      <c r="F12" s="21">
        <v>2636000000</v>
      </c>
      <c r="G12" s="204">
        <f>IF(ABS((E12-F12)/F12)&gt;=1,0,(E12-F12)/ABS(F12))</f>
        <v>0.31866464339908951</v>
      </c>
      <c r="H12" s="258"/>
    </row>
    <row r="13" spans="1:8" ht="16.7" customHeight="1" x14ac:dyDescent="0.4">
      <c r="A13" s="401" t="s">
        <v>162</v>
      </c>
      <c r="B13" s="99">
        <f>SUM(B10:B12)</f>
        <v>8791000000</v>
      </c>
      <c r="C13" s="100">
        <f>SUM(C10:C12)</f>
        <v>6728000000</v>
      </c>
      <c r="D13" s="203">
        <f>IF(ABS((B13-C13)/C13)&gt;=1,0,(B13-C13)/ABS(C13))</f>
        <v>0.30662901307966706</v>
      </c>
      <c r="E13" s="99">
        <f>SUM(E10:E12)</f>
        <v>17317000000</v>
      </c>
      <c r="F13" s="100">
        <f>SUM(F10:F12)</f>
        <v>14493000000</v>
      </c>
      <c r="G13" s="204">
        <f>IF(ABS((E13-F13)/F13)&gt;=1,0,(E13-F13)/ABS(F13))</f>
        <v>0.19485268750431242</v>
      </c>
      <c r="H13" s="258"/>
    </row>
    <row r="14" spans="1:8" ht="16.7" customHeight="1" x14ac:dyDescent="0.4">
      <c r="A14" s="323"/>
      <c r="B14" s="128"/>
      <c r="C14" s="129"/>
      <c r="D14" s="207"/>
      <c r="E14" s="128"/>
      <c r="F14" s="129"/>
      <c r="G14" s="208"/>
      <c r="H14" s="258"/>
    </row>
    <row r="15" spans="1:8" ht="16.7" customHeight="1" x14ac:dyDescent="0.4">
      <c r="A15" s="220" t="s">
        <v>218</v>
      </c>
      <c r="B15" s="207"/>
      <c r="C15" s="207"/>
      <c r="D15" s="207"/>
      <c r="E15" s="207"/>
      <c r="F15" s="207"/>
      <c r="G15" s="208"/>
      <c r="H15" s="258"/>
    </row>
    <row r="16" spans="1:8" ht="16.7" customHeight="1" x14ac:dyDescent="0.4">
      <c r="A16" s="210" t="s">
        <v>219</v>
      </c>
      <c r="B16" s="211">
        <v>4154000000</v>
      </c>
      <c r="C16" s="212">
        <v>2375000000</v>
      </c>
      <c r="D16" s="203">
        <f t="shared" ref="D16:D24" si="0">IF(ABS((B16-C16)/C16)&gt;=1,0,(B16-C16)/ABS(C16))</f>
        <v>0.74905263157894741</v>
      </c>
      <c r="E16" s="211">
        <v>7928000000</v>
      </c>
      <c r="F16" s="212">
        <v>5457000000</v>
      </c>
      <c r="G16" s="204">
        <f t="shared" ref="G16:G24" si="1">IF(ABS((E16-F16)/F16)&gt;=1,0,(E16-F16)/ABS(F16))</f>
        <v>0.45281290086127907</v>
      </c>
      <c r="H16" s="258"/>
    </row>
    <row r="17" spans="1:8" ht="16.7" customHeight="1" x14ac:dyDescent="0.4">
      <c r="A17" s="210" t="s">
        <v>220</v>
      </c>
      <c r="B17" s="211">
        <v>983000000</v>
      </c>
      <c r="C17" s="212">
        <v>545000000</v>
      </c>
      <c r="D17" s="203">
        <f t="shared" si="0"/>
        <v>0.80366972477064225</v>
      </c>
      <c r="E17" s="211">
        <v>1833000000</v>
      </c>
      <c r="F17" s="212">
        <v>1095000000</v>
      </c>
      <c r="G17" s="204">
        <f t="shared" si="1"/>
        <v>0.67397260273972603</v>
      </c>
      <c r="H17" s="258"/>
    </row>
    <row r="18" spans="1:8" ht="16.7" customHeight="1" x14ac:dyDescent="0.4">
      <c r="A18" s="210" t="s">
        <v>221</v>
      </c>
      <c r="B18" s="211">
        <v>854000000</v>
      </c>
      <c r="C18" s="212">
        <v>820000000</v>
      </c>
      <c r="D18" s="203">
        <f t="shared" si="0"/>
        <v>4.1463414634146344E-2</v>
      </c>
      <c r="E18" s="211">
        <v>1667000000</v>
      </c>
      <c r="F18" s="212">
        <v>1595000000</v>
      </c>
      <c r="G18" s="204">
        <f t="shared" si="1"/>
        <v>4.5141065830721E-2</v>
      </c>
      <c r="H18" s="258"/>
    </row>
    <row r="19" spans="1:8" ht="16.7" customHeight="1" x14ac:dyDescent="0.4">
      <c r="A19" s="220" t="s">
        <v>222</v>
      </c>
      <c r="B19" s="211">
        <v>943000000</v>
      </c>
      <c r="C19" s="212">
        <v>916000000</v>
      </c>
      <c r="D19" s="203">
        <f t="shared" si="0"/>
        <v>2.9475982532751091E-2</v>
      </c>
      <c r="E19" s="211">
        <v>1909000000</v>
      </c>
      <c r="F19" s="212">
        <v>2114000000</v>
      </c>
      <c r="G19" s="204">
        <f t="shared" si="1"/>
        <v>-9.6972563859981084E-2</v>
      </c>
      <c r="H19" s="258"/>
    </row>
    <row r="20" spans="1:8" ht="16.7" customHeight="1" x14ac:dyDescent="0.4">
      <c r="A20" s="196" t="s">
        <v>21</v>
      </c>
      <c r="B20" s="14">
        <v>165000000</v>
      </c>
      <c r="C20" s="21">
        <v>164000000</v>
      </c>
      <c r="D20" s="203">
        <f t="shared" si="0"/>
        <v>6.0975609756097563E-3</v>
      </c>
      <c r="E20" s="14">
        <v>328000000</v>
      </c>
      <c r="F20" s="21">
        <v>325000000</v>
      </c>
      <c r="G20" s="204">
        <f t="shared" si="1"/>
        <v>9.2307692307692316E-3</v>
      </c>
      <c r="H20" s="258"/>
    </row>
    <row r="21" spans="1:8" ht="16.7" customHeight="1" x14ac:dyDescent="0.4">
      <c r="A21" s="213" t="s">
        <v>22</v>
      </c>
      <c r="B21" s="15">
        <f>SUM(B16:B20)</f>
        <v>7099000000</v>
      </c>
      <c r="C21" s="22">
        <f>SUM(C16:C20)</f>
        <v>4820000000</v>
      </c>
      <c r="D21" s="203">
        <f t="shared" si="0"/>
        <v>0.47282157676348546</v>
      </c>
      <c r="E21" s="15">
        <f>SUM(E16:E20)</f>
        <v>13665000000</v>
      </c>
      <c r="F21" s="22">
        <f>SUM(F16:F20)</f>
        <v>10586000000</v>
      </c>
      <c r="G21" s="204">
        <f t="shared" si="1"/>
        <v>0.2908558473455507</v>
      </c>
      <c r="H21" s="258"/>
    </row>
    <row r="22" spans="1:8" ht="16.7" customHeight="1" x14ac:dyDescent="0.4">
      <c r="A22" s="198" t="s">
        <v>23</v>
      </c>
      <c r="B22" s="182">
        <f>B13-B21</f>
        <v>1692000000</v>
      </c>
      <c r="C22" s="19">
        <f>C13-C21</f>
        <v>1908000000</v>
      </c>
      <c r="D22" s="203">
        <f t="shared" si="0"/>
        <v>-0.11320754716981132</v>
      </c>
      <c r="E22" s="182">
        <f>E13-E21</f>
        <v>3652000000</v>
      </c>
      <c r="F22" s="19">
        <f>F13-F21</f>
        <v>3907000000</v>
      </c>
      <c r="G22" s="204">
        <f t="shared" si="1"/>
        <v>-6.5267468646019969E-2</v>
      </c>
      <c r="H22" s="258"/>
    </row>
    <row r="23" spans="1:8" ht="16.7" customHeight="1" x14ac:dyDescent="0.4">
      <c r="A23" s="196" t="s">
        <v>25</v>
      </c>
      <c r="B23" s="14">
        <v>47000000</v>
      </c>
      <c r="C23" s="21">
        <v>4000000</v>
      </c>
      <c r="D23" s="203">
        <f t="shared" si="0"/>
        <v>0</v>
      </c>
      <c r="E23" s="14">
        <v>117000000</v>
      </c>
      <c r="F23" s="21">
        <v>19000000</v>
      </c>
      <c r="G23" s="204">
        <f t="shared" si="1"/>
        <v>0</v>
      </c>
      <c r="H23" s="258"/>
    </row>
    <row r="24" spans="1:8" ht="16.7" customHeight="1" x14ac:dyDescent="0.4">
      <c r="A24" s="401" t="s">
        <v>164</v>
      </c>
      <c r="B24" s="23">
        <f>B22+B23</f>
        <v>1739000000</v>
      </c>
      <c r="C24" s="24">
        <f>C22+C23</f>
        <v>1912000000</v>
      </c>
      <c r="D24" s="203">
        <f t="shared" si="0"/>
        <v>-9.0481171548117148E-2</v>
      </c>
      <c r="E24" s="23">
        <f>E22+E23</f>
        <v>3769000000</v>
      </c>
      <c r="F24" s="24">
        <f>F22+F23</f>
        <v>3926000000</v>
      </c>
      <c r="G24" s="204">
        <f t="shared" si="1"/>
        <v>-3.9989811512990324E-2</v>
      </c>
      <c r="H24" s="258"/>
    </row>
    <row r="25" spans="1:8" ht="16.7" customHeight="1" x14ac:dyDescent="0.4">
      <c r="A25" s="281"/>
      <c r="B25" s="282"/>
      <c r="C25" s="283"/>
      <c r="D25" s="252"/>
      <c r="E25" s="282"/>
      <c r="F25" s="283"/>
      <c r="G25" s="284"/>
      <c r="H25" s="258"/>
    </row>
    <row r="26" spans="1:8" ht="15" customHeight="1" x14ac:dyDescent="0.4">
      <c r="A26" s="270"/>
      <c r="B26" s="270"/>
      <c r="C26" s="270"/>
      <c r="D26" s="270"/>
      <c r="E26" s="270"/>
      <c r="F26" s="270"/>
      <c r="G26" s="270"/>
    </row>
    <row r="27" spans="1:8" ht="15" hidden="1" customHeight="1" x14ac:dyDescent="0.45">
      <c r="A27" s="485" t="s">
        <v>223</v>
      </c>
      <c r="B27" s="454"/>
      <c r="C27" s="454"/>
      <c r="D27" s="454"/>
      <c r="E27" s="454"/>
      <c r="F27" s="454"/>
    </row>
    <row r="28" spans="1:8" ht="15.75" hidden="1" customHeight="1" x14ac:dyDescent="0.4"/>
    <row r="29" spans="1:8" ht="25.95" hidden="1" customHeight="1" x14ac:dyDescent="0.4">
      <c r="A29" s="472" t="s">
        <v>224</v>
      </c>
      <c r="B29" s="454"/>
      <c r="C29" s="454"/>
      <c r="D29" s="454"/>
      <c r="E29" s="454"/>
      <c r="F29" s="454"/>
      <c r="G29" s="454"/>
    </row>
    <row r="30" spans="1:8" ht="15.75" hidden="1" customHeight="1" x14ac:dyDescent="0.4"/>
    <row r="31" spans="1:8" ht="15" hidden="1" customHeight="1" x14ac:dyDescent="0.4">
      <c r="A31" s="486" t="s">
        <v>225</v>
      </c>
      <c r="B31" s="476"/>
      <c r="C31" s="476"/>
      <c r="D31" s="476"/>
      <c r="E31" s="476"/>
      <c r="F31" s="476"/>
      <c r="G31" s="487"/>
      <c r="H31" s="127"/>
    </row>
    <row r="32" spans="1:8" ht="16.7" hidden="1" customHeight="1" x14ac:dyDescent="0.4">
      <c r="A32" s="1" t="s">
        <v>39</v>
      </c>
      <c r="B32" s="458"/>
      <c r="C32" s="458"/>
      <c r="D32" s="84"/>
      <c r="E32" s="34"/>
      <c r="F32" s="34"/>
      <c r="G32" s="35"/>
      <c r="H32" s="127"/>
    </row>
    <row r="33" spans="1:8" ht="16.7" hidden="1" customHeight="1" x14ac:dyDescent="0.4">
      <c r="A33" s="2" t="s">
        <v>4</v>
      </c>
      <c r="B33" s="459" t="s">
        <v>5</v>
      </c>
      <c r="C33" s="454"/>
      <c r="D33" s="4" t="s">
        <v>6</v>
      </c>
      <c r="E33" s="459" t="s">
        <v>7</v>
      </c>
      <c r="F33" s="454"/>
      <c r="G33" s="5" t="s">
        <v>6</v>
      </c>
      <c r="H33" s="127"/>
    </row>
    <row r="34" spans="1:8" ht="16.7" hidden="1" customHeight="1" x14ac:dyDescent="0.4">
      <c r="A34" s="43"/>
      <c r="B34" s="6" t="s">
        <v>8</v>
      </c>
      <c r="C34" s="57" t="s">
        <v>9</v>
      </c>
      <c r="D34" s="3" t="s">
        <v>10</v>
      </c>
      <c r="E34" s="6" t="s">
        <v>8</v>
      </c>
      <c r="F34" s="57" t="s">
        <v>9</v>
      </c>
      <c r="G34" s="8" t="s">
        <v>10</v>
      </c>
      <c r="H34" s="127"/>
    </row>
    <row r="35" spans="1:8" ht="16.7" hidden="1" customHeight="1" x14ac:dyDescent="0.4">
      <c r="A35" s="9" t="s">
        <v>11</v>
      </c>
      <c r="B35" s="52"/>
      <c r="C35" s="52"/>
      <c r="D35" s="84"/>
      <c r="E35" s="52"/>
      <c r="F35" s="52"/>
      <c r="G35" s="49"/>
      <c r="H35" s="127"/>
    </row>
    <row r="36" spans="1:8" ht="16.7" hidden="1" customHeight="1" x14ac:dyDescent="0.4">
      <c r="A36" s="17" t="s">
        <v>215</v>
      </c>
      <c r="B36" s="10">
        <v>1955000000</v>
      </c>
      <c r="C36" s="58">
        <v>1804000000</v>
      </c>
      <c r="D36" s="11">
        <f>IF(ABS((B36-C36)/C36)&gt;=1,0,(B36-C36)/ABS(C36))</f>
        <v>8.3702882483370294E-2</v>
      </c>
      <c r="E36" s="10">
        <v>3968000000</v>
      </c>
      <c r="F36" s="58">
        <v>3853000000</v>
      </c>
      <c r="G36" s="12">
        <f>IF(ABS((E36-F36)/F36)&gt;=1,0,(E36-F36)/ABS(F36))</f>
        <v>2.984687256683104E-2</v>
      </c>
      <c r="H36" s="127"/>
    </row>
    <row r="37" spans="1:8" ht="16.7" hidden="1" customHeight="1" x14ac:dyDescent="0.4">
      <c r="A37" s="17" t="s">
        <v>217</v>
      </c>
      <c r="B37" s="18">
        <v>1218000000</v>
      </c>
      <c r="C37" s="20">
        <v>796000000</v>
      </c>
      <c r="D37" s="11">
        <f>IF(ABS((B37-C37)/C37)&gt;=1,0,(B37-C37)/ABS(C37))</f>
        <v>0.53015075376884424</v>
      </c>
      <c r="E37" s="18">
        <v>2485000000</v>
      </c>
      <c r="F37" s="20">
        <v>1753000000</v>
      </c>
      <c r="G37" s="12">
        <f>IF(ABS((E37-F37)/F37)&gt;=1,0,(E37-F37)/ABS(F37))</f>
        <v>0.41756988020536223</v>
      </c>
      <c r="H37" s="127"/>
    </row>
    <row r="38" spans="1:8" ht="16.7" hidden="1" customHeight="1" x14ac:dyDescent="0.4">
      <c r="A38" s="60" t="s">
        <v>216</v>
      </c>
      <c r="B38" s="13">
        <v>192000000</v>
      </c>
      <c r="C38" s="21">
        <v>388000000</v>
      </c>
      <c r="D38" s="11">
        <f>IF(ABS((B38-C38)/C38)&gt;=1,0,(B38-C38)/ABS(C38))</f>
        <v>-0.50515463917525771</v>
      </c>
      <c r="E38" s="13">
        <v>446000000</v>
      </c>
      <c r="F38" s="21">
        <v>544000000</v>
      </c>
      <c r="G38" s="12">
        <f>IF(ABS((E38-F38)/F38)&gt;=1,0,(E38-F38)/ABS(F38))</f>
        <v>-0.18014705882352941</v>
      </c>
      <c r="H38" s="127"/>
    </row>
    <row r="39" spans="1:8" ht="16.7" hidden="1" customHeight="1" x14ac:dyDescent="0.4">
      <c r="A39" s="177" t="s">
        <v>14</v>
      </c>
      <c r="B39" s="99">
        <f>SUM(B36:B38)</f>
        <v>3365000000</v>
      </c>
      <c r="C39" s="100">
        <f>SUM(C36:C38)</f>
        <v>2988000000</v>
      </c>
      <c r="D39" s="11">
        <f>IF(ABS((B39-C39)/C39)&gt;=1,0,(B39-C39)/ABS(C39))</f>
        <v>0.12617135207496652</v>
      </c>
      <c r="E39" s="99">
        <f>SUM(E36:E38)</f>
        <v>6899000000</v>
      </c>
      <c r="F39" s="100">
        <f>SUM(F36:F38)</f>
        <v>6150000000</v>
      </c>
      <c r="G39" s="12">
        <f>IF(ABS((E39-F39)/F39)&gt;=1,0,(E39-F39)/ABS(F39))</f>
        <v>0.12178861788617887</v>
      </c>
      <c r="H39" s="127"/>
    </row>
    <row r="40" spans="1:8" ht="16.7" hidden="1" customHeight="1" x14ac:dyDescent="0.4">
      <c r="A40" s="25"/>
      <c r="B40" s="38"/>
      <c r="C40" s="39"/>
      <c r="E40" s="38"/>
      <c r="F40" s="39"/>
      <c r="H40" s="127"/>
    </row>
    <row r="41" spans="1:8" ht="16.7" hidden="1" customHeight="1" x14ac:dyDescent="0.4">
      <c r="A41" s="16" t="s">
        <v>218</v>
      </c>
      <c r="H41" s="127"/>
    </row>
    <row r="42" spans="1:8" ht="16.7" hidden="1" customHeight="1" x14ac:dyDescent="0.4">
      <c r="A42" s="17" t="s">
        <v>226</v>
      </c>
      <c r="B42" s="18">
        <v>1670000000</v>
      </c>
      <c r="C42" s="20">
        <v>700000000</v>
      </c>
      <c r="D42" s="11">
        <f>IF(ABS((B42-C42)/C42)&gt;=1,0,(B42-C42)/ABS(C42))</f>
        <v>0</v>
      </c>
      <c r="E42" s="18">
        <v>3178000000</v>
      </c>
      <c r="F42" s="20">
        <v>1804000000</v>
      </c>
      <c r="G42" s="12">
        <f>IF(ABS((E42-F42)/F42)&gt;=1,0,(E42-F42)/ABS(F42))</f>
        <v>0.76164079822616404</v>
      </c>
      <c r="H42" s="127"/>
    </row>
    <row r="43" spans="1:8" ht="16.7" hidden="1" customHeight="1" x14ac:dyDescent="0.4">
      <c r="A43" s="17" t="s">
        <v>220</v>
      </c>
      <c r="B43" s="18">
        <v>134000000</v>
      </c>
      <c r="C43" s="20">
        <v>125000000</v>
      </c>
      <c r="D43" s="11">
        <f>IF(ABS((B43-C43)/C43)&gt;=1,0,(B43-C43)/ABS(C43))</f>
        <v>7.1999999999999995E-2</v>
      </c>
      <c r="E43" s="18">
        <v>259000000</v>
      </c>
      <c r="F43" s="20">
        <v>256000000</v>
      </c>
      <c r="G43" s="12">
        <f>IF(ABS((E43-F43)/F43)&gt;=1,0,(E43-F43)/ABS(F43))</f>
        <v>1.171875E-2</v>
      </c>
      <c r="H43" s="127"/>
    </row>
    <row r="44" spans="1:8" ht="16.7" hidden="1" customHeight="1" x14ac:dyDescent="0.4">
      <c r="A44" s="60" t="s">
        <v>221</v>
      </c>
      <c r="B44" s="13">
        <v>268000000</v>
      </c>
      <c r="C44" s="21">
        <v>265000000</v>
      </c>
      <c r="D44" s="11">
        <f>IF(ABS((B44-C44)/C44)&gt;=1,0,(B44-C44)/ABS(C44))</f>
        <v>1.1320754716981131E-2</v>
      </c>
      <c r="E44" s="13">
        <v>539000000</v>
      </c>
      <c r="F44" s="21">
        <v>481000000</v>
      </c>
      <c r="G44" s="12">
        <f>IF(ABS((E44-F44)/F44)&gt;=1,0,(E44-F44)/ABS(F44))</f>
        <v>0.12058212058212059</v>
      </c>
      <c r="H44" s="127"/>
    </row>
    <row r="45" spans="1:8" ht="16.7" hidden="1" customHeight="1" x14ac:dyDescent="0.4">
      <c r="A45" s="177" t="s">
        <v>227</v>
      </c>
      <c r="B45" s="23">
        <f>SUM(B42:B44)</f>
        <v>2072000000</v>
      </c>
      <c r="C45" s="24">
        <f>SUM(C42:C44)</f>
        <v>1090000000</v>
      </c>
      <c r="D45" s="11">
        <f>IF(ABS((B45-C45)/C45)&gt;=1,0,(B45-C45)/ABS(C45))</f>
        <v>0.90091743119266054</v>
      </c>
      <c r="E45" s="23">
        <f>SUM(E42:E44)</f>
        <v>3976000000</v>
      </c>
      <c r="F45" s="24">
        <f>SUM(F42:F44)</f>
        <v>2541000000</v>
      </c>
      <c r="G45" s="12">
        <f>IF(ABS((E45-F45)/F45)&gt;=1,0,(E45-F45)/ABS(F45))</f>
        <v>0.56473829201101933</v>
      </c>
      <c r="H45" s="127"/>
    </row>
    <row r="46" spans="1:8" ht="16.7" hidden="1" customHeight="1" x14ac:dyDescent="0.4">
      <c r="A46" s="402"/>
      <c r="B46" s="38"/>
      <c r="C46" s="39"/>
      <c r="E46" s="38"/>
      <c r="F46" s="39"/>
      <c r="H46" s="127"/>
    </row>
    <row r="47" spans="1:8" x14ac:dyDescent="0.4">
      <c r="A47" s="189"/>
      <c r="B47" s="189"/>
      <c r="C47" s="189"/>
      <c r="D47" s="189"/>
      <c r="E47" s="189"/>
      <c r="F47" s="189"/>
      <c r="G47" s="189"/>
    </row>
  </sheetData>
  <mergeCells count="11">
    <mergeCell ref="A3:G3"/>
    <mergeCell ref="B6:C6"/>
    <mergeCell ref="B7:C7"/>
    <mergeCell ref="A5:G5"/>
    <mergeCell ref="E7:F7"/>
    <mergeCell ref="A29:G29"/>
    <mergeCell ref="A27:F27"/>
    <mergeCell ref="E33:F33"/>
    <mergeCell ref="A31:G31"/>
    <mergeCell ref="B32:C32"/>
    <mergeCell ref="B33:C33"/>
  </mergeCells>
  <printOptions horizontalCentered="1"/>
  <pageMargins left="0.75" right="0.75" top="1" bottom="1" header="0.5" footer="0.5"/>
  <pageSetup scale="85" orientation="portrait" r:id="rId1"/>
  <tableParts count="3">
    <tablePart r:id="rId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50"/>
  <sheetViews>
    <sheetView showRuler="0" zoomScaleNormal="100" workbookViewId="0">
      <selection sqref="A1:G1"/>
    </sheetView>
  </sheetViews>
  <sheetFormatPr defaultColWidth="13.703125" defaultRowHeight="12.7" x14ac:dyDescent="0.4"/>
  <cols>
    <col min="1" max="1" width="43.703125" customWidth="1"/>
    <col min="2" max="7" width="9.703125" customWidth="1"/>
    <col min="8" max="8" width="0" hidden="1" customWidth="1"/>
  </cols>
  <sheetData>
    <row r="1" spans="1:8" ht="22.5" customHeight="1" x14ac:dyDescent="0.45">
      <c r="A1" s="485" t="s">
        <v>228</v>
      </c>
      <c r="B1" s="454"/>
      <c r="C1" s="454"/>
      <c r="D1" s="454"/>
      <c r="E1" s="454"/>
      <c r="F1" s="454"/>
      <c r="G1" s="454"/>
    </row>
    <row r="2" spans="1:8" ht="16.7" customHeight="1" x14ac:dyDescent="0.4"/>
    <row r="3" spans="1:8" ht="39.200000000000003" customHeight="1" x14ac:dyDescent="0.4">
      <c r="A3" s="472" t="s">
        <v>229</v>
      </c>
      <c r="B3" s="454"/>
      <c r="C3" s="454"/>
      <c r="D3" s="454"/>
      <c r="E3" s="454"/>
      <c r="F3" s="454"/>
      <c r="G3" s="454"/>
    </row>
    <row r="4" spans="1:8" ht="16.7" customHeight="1" x14ac:dyDescent="0.4"/>
    <row r="5" spans="1:8" ht="16.7" customHeight="1" x14ac:dyDescent="0.4">
      <c r="A5" s="455" t="s">
        <v>157</v>
      </c>
      <c r="B5" s="456"/>
      <c r="C5" s="456"/>
      <c r="D5" s="456"/>
      <c r="E5" s="456"/>
      <c r="F5" s="456"/>
      <c r="G5" s="457"/>
      <c r="H5" s="258"/>
    </row>
    <row r="6" spans="1:8" ht="16.7" customHeight="1" x14ac:dyDescent="0.4">
      <c r="A6" s="191" t="s">
        <v>39</v>
      </c>
      <c r="B6" s="458"/>
      <c r="C6" s="458"/>
      <c r="D6" s="84"/>
      <c r="E6" s="84"/>
      <c r="F6" s="84"/>
      <c r="G6" s="241"/>
      <c r="H6" s="258"/>
    </row>
    <row r="7" spans="1:8" ht="16.7" customHeight="1" x14ac:dyDescent="0.4">
      <c r="A7" s="193" t="s">
        <v>4</v>
      </c>
      <c r="B7" s="459" t="s">
        <v>5</v>
      </c>
      <c r="C7" s="460"/>
      <c r="D7" s="194" t="s">
        <v>6</v>
      </c>
      <c r="E7" s="459" t="s">
        <v>7</v>
      </c>
      <c r="F7" s="460"/>
      <c r="G7" s="195" t="s">
        <v>6</v>
      </c>
      <c r="H7" s="258"/>
    </row>
    <row r="8" spans="1:8" ht="16.7" customHeight="1" x14ac:dyDescent="0.4">
      <c r="A8" s="229"/>
      <c r="B8" s="6" t="s">
        <v>8</v>
      </c>
      <c r="C8" s="57" t="s">
        <v>9</v>
      </c>
      <c r="D8" s="3" t="s">
        <v>10</v>
      </c>
      <c r="E8" s="6" t="s">
        <v>8</v>
      </c>
      <c r="F8" s="57" t="s">
        <v>9</v>
      </c>
      <c r="G8" s="197" t="s">
        <v>10</v>
      </c>
      <c r="H8" s="258"/>
    </row>
    <row r="9" spans="1:8" ht="16.7" customHeight="1" x14ac:dyDescent="0.4">
      <c r="A9" s="198" t="s">
        <v>158</v>
      </c>
      <c r="B9" s="44"/>
      <c r="C9" s="34"/>
      <c r="D9" s="84"/>
      <c r="E9" s="44"/>
      <c r="F9" s="34"/>
      <c r="G9" s="241"/>
      <c r="H9" s="258"/>
    </row>
    <row r="10" spans="1:8" ht="16.7" customHeight="1" x14ac:dyDescent="0.4">
      <c r="A10" s="210" t="s">
        <v>230</v>
      </c>
      <c r="B10" s="201">
        <v>749000000</v>
      </c>
      <c r="C10" s="202">
        <v>752000000</v>
      </c>
      <c r="D10" s="203">
        <f>IF(C10=0,0,IF(ABS((B10-C10)/C10)&gt;=1,0,((B10-C10)/ABS(C10))))</f>
        <v>-3.9893617021276593E-3</v>
      </c>
      <c r="E10" s="201">
        <v>1492000000</v>
      </c>
      <c r="F10" s="202">
        <v>1639000000</v>
      </c>
      <c r="G10" s="204">
        <f>IF(F10=0,0,IF(ABS((E10-F10)/F10)&gt;=1,0,((E10-F10)/ABS(F10))))</f>
        <v>-8.9688834655277605E-2</v>
      </c>
      <c r="H10" s="258"/>
    </row>
    <row r="11" spans="1:8" ht="16.7" customHeight="1" x14ac:dyDescent="0.4">
      <c r="A11" s="256" t="s">
        <v>231</v>
      </c>
      <c r="B11" s="14">
        <v>688000000</v>
      </c>
      <c r="C11" s="21">
        <v>480000000</v>
      </c>
      <c r="D11" s="255">
        <f>IF(C11=0,0,IF(ABS((B11-C11)/C11)&gt;=1,0,((B11-C11)/ABS(C11))))</f>
        <v>0.43333333333333335</v>
      </c>
      <c r="E11" s="14">
        <v>1319000000</v>
      </c>
      <c r="F11" s="21">
        <v>1183000000</v>
      </c>
      <c r="G11" s="204">
        <f>IF(F11=0,0,IF(ABS((E11-F11)/F11)&gt;=1,0,((E11-F11)/ABS(F11))))</f>
        <v>0.11496196111580727</v>
      </c>
      <c r="H11" s="258"/>
    </row>
    <row r="12" spans="1:8" ht="16.7" customHeight="1" x14ac:dyDescent="0.4">
      <c r="A12" s="401" t="s">
        <v>162</v>
      </c>
      <c r="B12" s="99">
        <v>1437000000</v>
      </c>
      <c r="C12" s="100">
        <v>1232000000</v>
      </c>
      <c r="D12" s="203">
        <f>IF(C12=0,0,IF(ABS((B12-C12)/C12)&gt;=1,0,((B12-C12)/ABS(C12))))</f>
        <v>0.1663961038961039</v>
      </c>
      <c r="E12" s="99">
        <v>2811000000</v>
      </c>
      <c r="F12" s="100">
        <v>2822000000</v>
      </c>
      <c r="G12" s="204">
        <f>IF(F12=0,0,IF(ABS((E12-F12)/F12)&gt;=1,0,((E12-F12)/ABS(F12))))</f>
        <v>-3.8979447200566974E-3</v>
      </c>
      <c r="H12" s="258"/>
    </row>
    <row r="13" spans="1:8" ht="16.7" customHeight="1" x14ac:dyDescent="0.4">
      <c r="A13" s="216"/>
      <c r="B13" s="38"/>
      <c r="C13" s="39"/>
      <c r="D13" s="207"/>
      <c r="E13" s="38"/>
      <c r="F13" s="39"/>
      <c r="G13" s="208"/>
      <c r="H13" s="258"/>
    </row>
    <row r="14" spans="1:8" ht="16.7" customHeight="1" x14ac:dyDescent="0.4">
      <c r="A14" s="209" t="s">
        <v>163</v>
      </c>
      <c r="B14" s="207"/>
      <c r="C14" s="207"/>
      <c r="D14" s="207"/>
      <c r="E14" s="207"/>
      <c r="F14" s="207"/>
      <c r="G14" s="208"/>
      <c r="H14" s="258"/>
    </row>
    <row r="15" spans="1:8" ht="16.7" customHeight="1" x14ac:dyDescent="0.4">
      <c r="A15" s="210" t="s">
        <v>230</v>
      </c>
      <c r="B15" s="211">
        <v>-23000000</v>
      </c>
      <c r="C15" s="212">
        <v>-28000000</v>
      </c>
      <c r="D15" s="203">
        <f>IF(C15=0,0,IF(ABS((B15-C15)/C15)&gt;=1,0,((B15-C15)/ABS(C15))))</f>
        <v>0.17857142857142858</v>
      </c>
      <c r="E15" s="211">
        <v>-62000000</v>
      </c>
      <c r="F15" s="212">
        <v>-67000000</v>
      </c>
      <c r="G15" s="204">
        <f>IF(F15=0,0,IF(ABS((E15-F15)/F15)&gt;=1,0,((E15-F15)/ABS(F15))))</f>
        <v>7.4626865671641784E-2</v>
      </c>
      <c r="H15" s="258"/>
    </row>
    <row r="16" spans="1:8" ht="16.7" customHeight="1" x14ac:dyDescent="0.4">
      <c r="A16" s="256" t="s">
        <v>231</v>
      </c>
      <c r="B16" s="14">
        <v>-129000000</v>
      </c>
      <c r="C16" s="21">
        <v>-173000000</v>
      </c>
      <c r="D16" s="203">
        <f>IF(C16=0,0,IF(ABS((B16-C16)/C16)&gt;=1,0,((B16-C16)/ABS(C16))))</f>
        <v>0.25433526011560692</v>
      </c>
      <c r="E16" s="14">
        <v>-263000000</v>
      </c>
      <c r="F16" s="21">
        <v>-318000000</v>
      </c>
      <c r="G16" s="204">
        <f>IF(F16=0,0,IF(ABS((E16-F16)/F16)&gt;=1,0,((E16-F16)/ABS(F16))))</f>
        <v>0.17295597484276728</v>
      </c>
      <c r="H16" s="258"/>
    </row>
    <row r="17" spans="1:8" ht="16.7" customHeight="1" x14ac:dyDescent="0.4">
      <c r="A17" s="215" t="s">
        <v>164</v>
      </c>
      <c r="B17" s="23">
        <v>-152000000</v>
      </c>
      <c r="C17" s="24">
        <v>-201000000</v>
      </c>
      <c r="D17" s="203">
        <f>IF(C17=0,0,IF(ABS((B17-C17)/C17)&gt;=1,0,((B17-C17)/ABS(C17))))</f>
        <v>0.24378109452736318</v>
      </c>
      <c r="E17" s="23">
        <v>-325000000</v>
      </c>
      <c r="F17" s="24">
        <v>-385000000</v>
      </c>
      <c r="G17" s="204">
        <f>IF(F17=0,0,IF(ABS((E17-F17)/F17)&gt;=1,0,((E17-F17)/ABS(F17))))</f>
        <v>0.15584415584415584</v>
      </c>
      <c r="H17" s="258"/>
    </row>
    <row r="18" spans="1:8" ht="16.7" customHeight="1" x14ac:dyDescent="0.4">
      <c r="A18" s="403"/>
      <c r="B18" s="282"/>
      <c r="C18" s="283"/>
      <c r="D18" s="252"/>
      <c r="E18" s="282"/>
      <c r="F18" s="283"/>
      <c r="G18" s="284"/>
      <c r="H18" s="258"/>
    </row>
    <row r="19" spans="1:8" ht="16.7" customHeight="1" x14ac:dyDescent="0.4">
      <c r="A19" s="258"/>
      <c r="B19" s="258"/>
      <c r="C19" s="258"/>
      <c r="D19" s="258"/>
      <c r="E19" s="258"/>
      <c r="F19" s="258"/>
      <c r="G19" s="258"/>
    </row>
    <row r="20" spans="1:8" ht="16.7" customHeight="1" x14ac:dyDescent="0.45">
      <c r="A20" s="485" t="s">
        <v>230</v>
      </c>
      <c r="B20" s="454"/>
      <c r="C20" s="454"/>
      <c r="D20" s="454"/>
      <c r="E20" s="454"/>
      <c r="F20" s="454"/>
      <c r="G20" s="454"/>
    </row>
    <row r="21" spans="1:8" ht="16.7" customHeight="1" x14ac:dyDescent="0.4"/>
    <row r="22" spans="1:8" ht="16.7" customHeight="1" x14ac:dyDescent="0.4">
      <c r="A22" s="472" t="s">
        <v>232</v>
      </c>
      <c r="B22" s="454"/>
      <c r="C22" s="454"/>
      <c r="D22" s="454"/>
      <c r="E22" s="454"/>
      <c r="F22" s="454"/>
      <c r="G22" s="454"/>
    </row>
    <row r="23" spans="1:8" ht="16.7" customHeight="1" x14ac:dyDescent="0.4"/>
    <row r="24" spans="1:8" ht="16.7" customHeight="1" x14ac:dyDescent="0.4">
      <c r="A24" s="455" t="s">
        <v>233</v>
      </c>
      <c r="B24" s="456"/>
      <c r="C24" s="456"/>
      <c r="D24" s="456"/>
      <c r="E24" s="456"/>
      <c r="F24" s="456"/>
      <c r="G24" s="457"/>
      <c r="H24" s="258"/>
    </row>
    <row r="25" spans="1:8" ht="16.7" customHeight="1" x14ac:dyDescent="0.4">
      <c r="A25" s="191" t="s">
        <v>39</v>
      </c>
      <c r="B25" s="34"/>
      <c r="C25" s="34"/>
      <c r="D25" s="84"/>
      <c r="E25" s="105"/>
      <c r="F25" s="36"/>
      <c r="G25" s="199"/>
      <c r="H25" s="331"/>
    </row>
    <row r="26" spans="1:8" ht="16.7" customHeight="1" x14ac:dyDescent="0.4">
      <c r="A26" s="193" t="s">
        <v>4</v>
      </c>
      <c r="B26" s="459" t="s">
        <v>5</v>
      </c>
      <c r="C26" s="460"/>
      <c r="D26" s="194" t="s">
        <v>6</v>
      </c>
      <c r="E26" s="459" t="s">
        <v>7</v>
      </c>
      <c r="F26" s="460"/>
      <c r="G26" s="195" t="s">
        <v>6</v>
      </c>
      <c r="H26" s="258"/>
    </row>
    <row r="27" spans="1:8" ht="16.7" customHeight="1" x14ac:dyDescent="0.4">
      <c r="A27" s="229"/>
      <c r="B27" s="6" t="s">
        <v>8</v>
      </c>
      <c r="C27" s="57" t="s">
        <v>9</v>
      </c>
      <c r="D27" s="194" t="s">
        <v>10</v>
      </c>
      <c r="E27" s="6" t="s">
        <v>8</v>
      </c>
      <c r="F27" s="57" t="s">
        <v>9</v>
      </c>
      <c r="G27" s="197" t="s">
        <v>10</v>
      </c>
      <c r="H27" s="258"/>
    </row>
    <row r="28" spans="1:8" ht="16.7" customHeight="1" x14ac:dyDescent="0.4">
      <c r="A28" s="404" t="s">
        <v>11</v>
      </c>
      <c r="B28" s="61">
        <v>749000000</v>
      </c>
      <c r="C28" s="62">
        <v>752000000</v>
      </c>
      <c r="D28" s="203">
        <f>IF(C28=0,0,IF(ABS((B28-C28)/C28)&gt;=1,0,((B28-C28)/ABS(C28))))</f>
        <v>-3.9893617021276593E-3</v>
      </c>
      <c r="E28" s="61">
        <v>1492000000</v>
      </c>
      <c r="F28" s="62">
        <v>1639000000</v>
      </c>
      <c r="G28" s="405">
        <f>IF(F28=0,0,IF(ABS((E28-F28)/F28)&gt;=1,0,((E28-F28)/ABS(F28))))</f>
        <v>-8.9688834655277605E-2</v>
      </c>
      <c r="H28" s="258"/>
    </row>
    <row r="29" spans="1:8" ht="16.7" customHeight="1" x14ac:dyDescent="0.4">
      <c r="A29" s="198"/>
      <c r="B29" s="52"/>
      <c r="C29" s="36"/>
      <c r="D29" s="207"/>
      <c r="E29" s="52"/>
      <c r="F29" s="36"/>
      <c r="G29" s="241"/>
      <c r="H29" s="258"/>
    </row>
    <row r="30" spans="1:8" ht="16.7" customHeight="1" x14ac:dyDescent="0.4">
      <c r="A30" s="209" t="s">
        <v>15</v>
      </c>
      <c r="B30" s="207"/>
      <c r="C30" s="207"/>
      <c r="D30" s="207"/>
      <c r="E30" s="207"/>
      <c r="F30" s="207"/>
      <c r="G30" s="208"/>
      <c r="H30" s="258"/>
    </row>
    <row r="31" spans="1:8" ht="16.7" customHeight="1" x14ac:dyDescent="0.4">
      <c r="A31" s="220" t="s">
        <v>168</v>
      </c>
      <c r="B31" s="211">
        <v>660000000</v>
      </c>
      <c r="C31" s="212">
        <v>661000000</v>
      </c>
      <c r="D31" s="203">
        <f t="shared" ref="D31:D36" si="0">IF(C31=0,0,IF(ABS((B31-C31)/C31)&gt;=1,0,((B31-C31)/ABS(C31))))</f>
        <v>-1.5128593040847202E-3</v>
      </c>
      <c r="E31" s="211">
        <v>1321000000</v>
      </c>
      <c r="F31" s="212">
        <v>1444000000</v>
      </c>
      <c r="G31" s="204">
        <f t="shared" ref="G31:G36" si="1">IF(F31=0,0,IF(ABS((E31-F31)/F31)&gt;=1,0,((E31-F31)/ABS(F31))))</f>
        <v>-8.5180055401662055E-2</v>
      </c>
      <c r="H31" s="258"/>
    </row>
    <row r="32" spans="1:8" ht="16.7" customHeight="1" x14ac:dyDescent="0.4">
      <c r="A32" s="196" t="s">
        <v>21</v>
      </c>
      <c r="B32" s="14">
        <v>114000000</v>
      </c>
      <c r="C32" s="21">
        <v>127000000</v>
      </c>
      <c r="D32" s="203">
        <f t="shared" si="0"/>
        <v>-0.10236220472440945</v>
      </c>
      <c r="E32" s="14">
        <v>231000000</v>
      </c>
      <c r="F32" s="21">
        <v>274000000</v>
      </c>
      <c r="G32" s="406">
        <f t="shared" si="1"/>
        <v>-0.15693430656934307</v>
      </c>
      <c r="H32" s="258"/>
    </row>
    <row r="33" spans="1:8" ht="16.7" customHeight="1" x14ac:dyDescent="0.4">
      <c r="A33" s="404" t="s">
        <v>22</v>
      </c>
      <c r="B33" s="15">
        <f>+B31+B32</f>
        <v>774000000</v>
      </c>
      <c r="C33" s="22">
        <f>+C31+C32</f>
        <v>788000000</v>
      </c>
      <c r="D33" s="203">
        <f t="shared" si="0"/>
        <v>-1.7766497461928935E-2</v>
      </c>
      <c r="E33" s="15">
        <f>+E31+E32</f>
        <v>1552000000</v>
      </c>
      <c r="F33" s="22">
        <f>+F31+F32</f>
        <v>1718000000</v>
      </c>
      <c r="G33" s="405">
        <f t="shared" si="1"/>
        <v>-9.662398137369034E-2</v>
      </c>
      <c r="H33" s="258"/>
    </row>
    <row r="34" spans="1:8" ht="16.7" customHeight="1" x14ac:dyDescent="0.4">
      <c r="A34" s="198" t="s">
        <v>23</v>
      </c>
      <c r="B34" s="182">
        <v>-25000000</v>
      </c>
      <c r="C34" s="19">
        <v>-36000000</v>
      </c>
      <c r="D34" s="203">
        <f t="shared" si="0"/>
        <v>0.30555555555555558</v>
      </c>
      <c r="E34" s="182">
        <v>-60000000</v>
      </c>
      <c r="F34" s="19">
        <v>-79000000</v>
      </c>
      <c r="G34" s="407">
        <f t="shared" si="1"/>
        <v>0.24050632911392406</v>
      </c>
      <c r="H34" s="258"/>
    </row>
    <row r="35" spans="1:8" ht="16.7" customHeight="1" x14ac:dyDescent="0.4">
      <c r="A35" s="214" t="s">
        <v>234</v>
      </c>
      <c r="B35" s="14">
        <v>2000000</v>
      </c>
      <c r="C35" s="21">
        <v>8000000</v>
      </c>
      <c r="D35" s="203">
        <f t="shared" si="0"/>
        <v>-0.75</v>
      </c>
      <c r="E35" s="14">
        <v>-2000000</v>
      </c>
      <c r="F35" s="21">
        <v>12000000</v>
      </c>
      <c r="G35" s="406">
        <f t="shared" si="1"/>
        <v>0</v>
      </c>
      <c r="H35" s="258"/>
    </row>
    <row r="36" spans="1:8" ht="16.7" customHeight="1" x14ac:dyDescent="0.4">
      <c r="A36" s="215" t="s">
        <v>169</v>
      </c>
      <c r="B36" s="23">
        <v>-23000000</v>
      </c>
      <c r="C36" s="24">
        <v>-28000000</v>
      </c>
      <c r="D36" s="203">
        <f t="shared" si="0"/>
        <v>0.17857142857142858</v>
      </c>
      <c r="E36" s="23">
        <v>-62000000</v>
      </c>
      <c r="F36" s="24">
        <v>-67000000</v>
      </c>
      <c r="G36" s="408">
        <f t="shared" si="1"/>
        <v>7.4626865671641784E-2</v>
      </c>
      <c r="H36" s="258"/>
    </row>
    <row r="37" spans="1:8" ht="16.7" customHeight="1" x14ac:dyDescent="0.4">
      <c r="A37" s="216"/>
      <c r="B37" s="38"/>
      <c r="C37" s="39"/>
      <c r="D37" s="207"/>
      <c r="E37" s="38"/>
      <c r="F37" s="39"/>
      <c r="G37" s="240"/>
      <c r="H37" s="258"/>
    </row>
    <row r="38" spans="1:8" ht="16.7" customHeight="1" x14ac:dyDescent="0.4">
      <c r="A38" s="214" t="s">
        <v>170</v>
      </c>
      <c r="B38" s="120">
        <f>ROUND(B34/B28,3)</f>
        <v>-3.3000000000000002E-2</v>
      </c>
      <c r="C38" s="31">
        <f>ROUND(C34/C28,3)</f>
        <v>-4.8000000000000001E-2</v>
      </c>
      <c r="D38" s="121">
        <f>((B38-C38)*10000)</f>
        <v>150</v>
      </c>
      <c r="E38" s="120">
        <f>ROUND(+E34/E28,3)</f>
        <v>-0.04</v>
      </c>
      <c r="F38" s="31">
        <f>ROUND(+F34/F28,3)</f>
        <v>-4.8000000000000001E-2</v>
      </c>
      <c r="G38" s="409">
        <f>+(E38-F38)*10000</f>
        <v>80</v>
      </c>
      <c r="H38" s="258"/>
    </row>
    <row r="39" spans="1:8" ht="16.7" customHeight="1" x14ac:dyDescent="0.4">
      <c r="A39" s="410"/>
      <c r="B39" s="180"/>
      <c r="C39" s="180"/>
      <c r="D39" s="180"/>
      <c r="E39" s="181"/>
      <c r="F39" s="180"/>
      <c r="G39" s="411"/>
    </row>
    <row r="40" spans="1:8" ht="16.7" customHeight="1" x14ac:dyDescent="0.4">
      <c r="A40" s="475" t="s">
        <v>143</v>
      </c>
      <c r="B40" s="476"/>
      <c r="C40" s="476"/>
      <c r="D40" s="476"/>
      <c r="E40" s="476"/>
      <c r="F40" s="476"/>
      <c r="G40" s="477"/>
      <c r="H40" s="228"/>
    </row>
    <row r="41" spans="1:8" ht="16.7" customHeight="1" x14ac:dyDescent="0.4">
      <c r="A41" s="191" t="s">
        <v>144</v>
      </c>
      <c r="B41" s="34"/>
      <c r="C41" s="34"/>
      <c r="D41" s="84"/>
      <c r="E41" s="105"/>
      <c r="F41" s="34"/>
      <c r="G41" s="241"/>
      <c r="H41" s="258"/>
    </row>
    <row r="42" spans="1:8" ht="16.7" customHeight="1" x14ac:dyDescent="0.4">
      <c r="A42" s="193" t="s">
        <v>4</v>
      </c>
      <c r="B42" s="207"/>
      <c r="C42" s="207"/>
      <c r="D42" s="207"/>
      <c r="E42" s="459" t="s">
        <v>145</v>
      </c>
      <c r="F42" s="460"/>
      <c r="G42" s="195" t="s">
        <v>6</v>
      </c>
      <c r="H42" s="258"/>
    </row>
    <row r="43" spans="1:8" ht="16.7" customHeight="1" x14ac:dyDescent="0.4">
      <c r="A43" s="229"/>
      <c r="B43" s="207"/>
      <c r="C43" s="207"/>
      <c r="D43" s="207"/>
      <c r="E43" s="178">
        <v>2021</v>
      </c>
      <c r="F43" s="57" t="s">
        <v>9</v>
      </c>
      <c r="G43" s="197" t="s">
        <v>10</v>
      </c>
      <c r="H43" s="258"/>
    </row>
    <row r="44" spans="1:8" ht="16.7" customHeight="1" x14ac:dyDescent="0.4">
      <c r="A44" s="215" t="s">
        <v>235</v>
      </c>
      <c r="B44" s="50"/>
      <c r="C44" s="126"/>
      <c r="D44" s="126"/>
      <c r="E44" s="122">
        <v>10320000</v>
      </c>
      <c r="F44" s="123">
        <v>10664000</v>
      </c>
      <c r="G44" s="408">
        <f>IF(F44=0,0,IF(ABS((E44-F44)/F44)&gt;=1,0,((E44-F44)/ABS(F44))))</f>
        <v>-3.2258064516129031E-2</v>
      </c>
      <c r="H44" s="258"/>
    </row>
    <row r="45" spans="1:8" ht="16.7" customHeight="1" x14ac:dyDescent="0.4">
      <c r="A45" s="299"/>
      <c r="B45" s="96"/>
      <c r="C45" s="96"/>
      <c r="D45" s="96"/>
      <c r="E45" s="48"/>
      <c r="F45" s="96"/>
      <c r="G45" s="412"/>
      <c r="H45" s="258"/>
    </row>
    <row r="46" spans="1:8" ht="16.7" customHeight="1" x14ac:dyDescent="0.4">
      <c r="A46" s="193"/>
      <c r="B46" s="459" t="s">
        <v>5</v>
      </c>
      <c r="C46" s="460"/>
      <c r="D46" s="194" t="s">
        <v>6</v>
      </c>
      <c r="E46" s="459" t="s">
        <v>7</v>
      </c>
      <c r="F46" s="460"/>
      <c r="G46" s="195" t="s">
        <v>6</v>
      </c>
      <c r="H46" s="258"/>
    </row>
    <row r="47" spans="1:8" ht="16.7" customHeight="1" x14ac:dyDescent="0.4">
      <c r="A47" s="229"/>
      <c r="B47" s="6" t="s">
        <v>8</v>
      </c>
      <c r="C47" s="57" t="s">
        <v>9</v>
      </c>
      <c r="D47" s="3" t="s">
        <v>10</v>
      </c>
      <c r="E47" s="178">
        <v>2021</v>
      </c>
      <c r="F47" s="57" t="s">
        <v>9</v>
      </c>
      <c r="G47" s="197" t="s">
        <v>10</v>
      </c>
      <c r="H47" s="258"/>
    </row>
    <row r="48" spans="1:8" ht="16.7" customHeight="1" x14ac:dyDescent="0.4">
      <c r="A48" s="215" t="s">
        <v>236</v>
      </c>
      <c r="B48" s="122">
        <v>-239000</v>
      </c>
      <c r="C48" s="123">
        <v>-312000</v>
      </c>
      <c r="D48" s="179">
        <f>IF(C48=0,0,IF(ABS((B48-C48)/C48)&gt;=1,0,((B48-C48)/ABS(C48))))</f>
        <v>0.23397435897435898</v>
      </c>
      <c r="E48" s="122">
        <v>-622000</v>
      </c>
      <c r="F48" s="123">
        <v>-426000</v>
      </c>
      <c r="G48" s="408">
        <f>IF(F48=0,0,IF(ABS((E48-F48)/F48)&gt;=1,0,((E48-F48)/ABS(F48))))</f>
        <v>-0.460093896713615</v>
      </c>
      <c r="H48" s="258"/>
    </row>
    <row r="49" spans="1:8" ht="16.7" customHeight="1" x14ac:dyDescent="0.4">
      <c r="A49" s="403"/>
      <c r="B49" s="282"/>
      <c r="C49" s="283"/>
      <c r="D49" s="283"/>
      <c r="E49" s="413"/>
      <c r="F49" s="283"/>
      <c r="G49" s="414"/>
      <c r="H49" s="258"/>
    </row>
    <row r="50" spans="1:8" ht="15" customHeight="1" x14ac:dyDescent="0.4">
      <c r="A50" s="488" t="s">
        <v>237</v>
      </c>
      <c r="B50" s="488"/>
      <c r="C50" s="488"/>
      <c r="D50" s="488"/>
      <c r="E50" s="488"/>
      <c r="F50" s="488"/>
      <c r="G50" s="488"/>
    </row>
  </sheetData>
  <mergeCells count="16">
    <mergeCell ref="A1:G1"/>
    <mergeCell ref="A3:G3"/>
    <mergeCell ref="B6:C6"/>
    <mergeCell ref="B7:C7"/>
    <mergeCell ref="A5:G5"/>
    <mergeCell ref="E7:F7"/>
    <mergeCell ref="A20:G20"/>
    <mergeCell ref="A24:G24"/>
    <mergeCell ref="A22:G22"/>
    <mergeCell ref="B26:C26"/>
    <mergeCell ref="E26:F26"/>
    <mergeCell ref="A40:G40"/>
    <mergeCell ref="E42:F42"/>
    <mergeCell ref="E46:F46"/>
    <mergeCell ref="B46:C46"/>
    <mergeCell ref="A50:G50"/>
  </mergeCells>
  <printOptions horizontalCentered="1"/>
  <pageMargins left="0.75" right="0.75" top="1" bottom="1" header="0.5" footer="0.5"/>
  <pageSetup scale="77" orientation="portrait" r:id="rId1"/>
  <tableParts count="11">
    <tablePart r:id="rId2"/>
    <tablePart r:id="rId3"/>
    <tablePart r:id="rId4"/>
    <tablePart r:id="rId5"/>
    <tablePart r:id="rId6"/>
    <tablePart r:id="rId7"/>
    <tablePart r:id="rId8"/>
    <tablePart r:id="rId9"/>
    <tablePart r:id="rId10"/>
    <tablePart r:id="rId11"/>
    <tablePart r:id="rId1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2"/>
  <sheetViews>
    <sheetView showRuler="0" zoomScaleNormal="100" workbookViewId="0">
      <selection sqref="A1:F1"/>
    </sheetView>
  </sheetViews>
  <sheetFormatPr defaultColWidth="13.703125" defaultRowHeight="12.7" x14ac:dyDescent="0.4"/>
  <cols>
    <col min="1" max="1" width="43.703125" customWidth="1"/>
    <col min="2" max="7" width="9.703125" customWidth="1"/>
    <col min="8" max="8" width="6.1171875" customWidth="1"/>
  </cols>
  <sheetData>
    <row r="1" spans="1:8" ht="15" customHeight="1" x14ac:dyDescent="0.45">
      <c r="A1" s="485" t="s">
        <v>238</v>
      </c>
      <c r="B1" s="454"/>
      <c r="C1" s="454"/>
      <c r="D1" s="454"/>
      <c r="E1" s="454"/>
      <c r="F1" s="454"/>
    </row>
    <row r="2" spans="1:8" ht="15" customHeight="1" x14ac:dyDescent="0.4"/>
    <row r="3" spans="1:8" ht="15" customHeight="1" x14ac:dyDescent="0.4">
      <c r="A3" s="472" t="s">
        <v>239</v>
      </c>
      <c r="B3" s="454"/>
      <c r="C3" s="454"/>
      <c r="D3" s="454"/>
      <c r="E3" s="454"/>
      <c r="F3" s="454"/>
    </row>
    <row r="4" spans="1:8" ht="15" customHeight="1" x14ac:dyDescent="0.4"/>
    <row r="5" spans="1:8" ht="15" customHeight="1" x14ac:dyDescent="0.4">
      <c r="A5" s="455" t="s">
        <v>240</v>
      </c>
      <c r="B5" s="456"/>
      <c r="C5" s="456"/>
      <c r="D5" s="456"/>
      <c r="E5" s="456"/>
      <c r="F5" s="456"/>
      <c r="G5" s="457"/>
      <c r="H5" s="258"/>
    </row>
    <row r="6" spans="1:8" ht="15" customHeight="1" x14ac:dyDescent="0.4">
      <c r="A6" s="191" t="s">
        <v>39</v>
      </c>
      <c r="B6" s="458"/>
      <c r="C6" s="458"/>
      <c r="D6" s="84"/>
      <c r="E6" s="36"/>
      <c r="F6" s="36"/>
      <c r="G6" s="199"/>
      <c r="H6" s="258"/>
    </row>
    <row r="7" spans="1:8" ht="15" customHeight="1" x14ac:dyDescent="0.4">
      <c r="A7" s="193" t="s">
        <v>4</v>
      </c>
      <c r="B7" s="459" t="s">
        <v>5</v>
      </c>
      <c r="C7" s="460"/>
      <c r="D7" s="194" t="s">
        <v>6</v>
      </c>
      <c r="E7" s="459" t="s">
        <v>7</v>
      </c>
      <c r="F7" s="460"/>
      <c r="G7" s="195" t="s">
        <v>6</v>
      </c>
      <c r="H7" s="258"/>
    </row>
    <row r="8" spans="1:8" ht="15" customHeight="1" x14ac:dyDescent="0.4">
      <c r="A8" s="229"/>
      <c r="B8" s="6" t="s">
        <v>8</v>
      </c>
      <c r="C8" s="57" t="s">
        <v>9</v>
      </c>
      <c r="D8" s="3" t="s">
        <v>10</v>
      </c>
      <c r="E8" s="6" t="s">
        <v>8</v>
      </c>
      <c r="F8" s="57" t="s">
        <v>9</v>
      </c>
      <c r="G8" s="197" t="s">
        <v>10</v>
      </c>
      <c r="H8" s="258"/>
    </row>
    <row r="9" spans="1:8" ht="15" customHeight="1" x14ac:dyDescent="0.4">
      <c r="A9" s="198" t="s">
        <v>11</v>
      </c>
      <c r="B9" s="52"/>
      <c r="C9" s="52"/>
      <c r="D9" s="84"/>
      <c r="E9" s="52"/>
      <c r="F9" s="52"/>
      <c r="G9" s="241"/>
      <c r="H9" s="258"/>
    </row>
    <row r="10" spans="1:8" ht="15" customHeight="1" x14ac:dyDescent="0.4">
      <c r="A10" s="210" t="s">
        <v>190</v>
      </c>
      <c r="B10" s="201">
        <v>447000000</v>
      </c>
      <c r="C10" s="202">
        <v>345000000</v>
      </c>
      <c r="D10" s="203">
        <f>IF(C10=0,0,IF(ABS((B10-C10)/C10)&gt;=1,0,((B10-C10)/ABS(C10))))</f>
        <v>0.29565217391304349</v>
      </c>
      <c r="E10" s="201">
        <v>886000000</v>
      </c>
      <c r="F10" s="202">
        <v>812000000</v>
      </c>
      <c r="G10" s="204">
        <f>IF(F10=0,0,IF(ABS((E10-F10)/F10)&gt;=1,0,((E10-F10)/ABS(F10))))</f>
        <v>9.1133004926108374E-2</v>
      </c>
      <c r="H10" s="258"/>
    </row>
    <row r="11" spans="1:8" ht="15" customHeight="1" x14ac:dyDescent="0.4">
      <c r="A11" s="256" t="s">
        <v>192</v>
      </c>
      <c r="B11" s="14">
        <v>241000000</v>
      </c>
      <c r="C11" s="21">
        <v>135000000</v>
      </c>
      <c r="D11" s="203">
        <f>IF(C11=0,0,IF(ABS((B11-C11)/C11)&gt;=1,0,((B11-C11)/ABS(C11))))</f>
        <v>0.78518518518518521</v>
      </c>
      <c r="E11" s="14">
        <v>433000000</v>
      </c>
      <c r="F11" s="21">
        <v>371000000</v>
      </c>
      <c r="G11" s="204">
        <f>IF(F11=0,0,IF(ABS((E11-F11)/F11)&gt;=1,0,((E11-F11)/ABS(F11))))</f>
        <v>0.16711590296495957</v>
      </c>
      <c r="H11" s="258"/>
    </row>
    <row r="12" spans="1:8" ht="15" customHeight="1" x14ac:dyDescent="0.4">
      <c r="A12" s="415" t="s">
        <v>14</v>
      </c>
      <c r="B12" s="182">
        <v>688000000</v>
      </c>
      <c r="C12" s="19">
        <v>480000000</v>
      </c>
      <c r="D12" s="203">
        <f>IF(C12=0,0,IF(ABS((B12-C12)/C12)&gt;=1,0,((B12-C12)/ABS(C12))))</f>
        <v>0.43333333333333335</v>
      </c>
      <c r="E12" s="182">
        <v>1319000000</v>
      </c>
      <c r="F12" s="19">
        <v>1183000000</v>
      </c>
      <c r="G12" s="204">
        <f>IF(F12=0,0,IF(ABS((E12-F12)/F12)&gt;=1,0,((E12-F12)/ABS(F12))))</f>
        <v>0.11496196111580727</v>
      </c>
      <c r="H12" s="258"/>
    </row>
    <row r="13" spans="1:8" ht="15" customHeight="1" x14ac:dyDescent="0.4">
      <c r="A13" s="209"/>
      <c r="B13" s="207"/>
      <c r="C13" s="207"/>
      <c r="D13" s="207"/>
      <c r="E13" s="207"/>
      <c r="F13" s="207"/>
      <c r="G13" s="208"/>
      <c r="H13" s="258"/>
    </row>
    <row r="14" spans="1:8" ht="15" customHeight="1" x14ac:dyDescent="0.4">
      <c r="A14" s="209" t="s">
        <v>15</v>
      </c>
      <c r="B14" s="207"/>
      <c r="C14" s="207"/>
      <c r="D14" s="207"/>
      <c r="E14" s="207"/>
      <c r="F14" s="207"/>
      <c r="G14" s="208"/>
      <c r="H14" s="258"/>
    </row>
    <row r="15" spans="1:8" ht="15" customHeight="1" x14ac:dyDescent="0.4">
      <c r="A15" s="220" t="s">
        <v>168</v>
      </c>
      <c r="B15" s="211">
        <v>667000000</v>
      </c>
      <c r="C15" s="212">
        <v>538000000</v>
      </c>
      <c r="D15" s="203">
        <f t="shared" ref="D15:D20" si="0">IF(C15=0,0,IF(ABS((B15-C15)/C15)&gt;=1,0,((B15-C15)/ABS(C15))))</f>
        <v>0.23977695167286245</v>
      </c>
      <c r="E15" s="211">
        <v>1287000000</v>
      </c>
      <c r="F15" s="212">
        <v>1252000000</v>
      </c>
      <c r="G15" s="204">
        <f t="shared" ref="G15:G20" si="1">IF(F15=0,0,IF(ABS((E15-F15)/F15)&gt;=1,0,((E15-F15)/ABS(F15))))</f>
        <v>2.7955271565495207E-2</v>
      </c>
      <c r="H15" s="258"/>
    </row>
    <row r="16" spans="1:8" ht="15" customHeight="1" x14ac:dyDescent="0.4">
      <c r="A16" s="196" t="s">
        <v>21</v>
      </c>
      <c r="B16" s="14">
        <v>150000000</v>
      </c>
      <c r="C16" s="21">
        <v>115000000</v>
      </c>
      <c r="D16" s="203">
        <f t="shared" si="0"/>
        <v>0.30434782608695654</v>
      </c>
      <c r="E16" s="14">
        <v>295000000</v>
      </c>
      <c r="F16" s="21">
        <v>249000000</v>
      </c>
      <c r="G16" s="204">
        <f t="shared" si="1"/>
        <v>0.18473895582329317</v>
      </c>
      <c r="H16" s="258"/>
    </row>
    <row r="17" spans="1:8" ht="15" customHeight="1" x14ac:dyDescent="0.4">
      <c r="A17" s="206" t="s">
        <v>22</v>
      </c>
      <c r="B17" s="15">
        <f>+B15+B16</f>
        <v>817000000</v>
      </c>
      <c r="C17" s="22">
        <f>+C15+C16</f>
        <v>653000000</v>
      </c>
      <c r="D17" s="203">
        <f t="shared" si="0"/>
        <v>0.25114854517611024</v>
      </c>
      <c r="E17" s="15">
        <f>+E15+E16</f>
        <v>1582000000</v>
      </c>
      <c r="F17" s="22">
        <f>+F15+F16</f>
        <v>1501000000</v>
      </c>
      <c r="G17" s="204">
        <f t="shared" si="1"/>
        <v>5.3964023984010658E-2</v>
      </c>
      <c r="H17" s="258"/>
    </row>
    <row r="18" spans="1:8" ht="15" customHeight="1" x14ac:dyDescent="0.4">
      <c r="A18" s="198" t="s">
        <v>241</v>
      </c>
      <c r="B18" s="182">
        <v>-129000000</v>
      </c>
      <c r="C18" s="19">
        <v>-173000000</v>
      </c>
      <c r="D18" s="203">
        <f t="shared" si="0"/>
        <v>0.25433526011560692</v>
      </c>
      <c r="E18" s="182">
        <v>-263000000</v>
      </c>
      <c r="F18" s="19">
        <v>-318000000</v>
      </c>
      <c r="G18" s="204">
        <f t="shared" si="1"/>
        <v>0.17295597484276728</v>
      </c>
      <c r="H18" s="258"/>
    </row>
    <row r="19" spans="1:8" ht="15" customHeight="1" x14ac:dyDescent="0.4">
      <c r="A19" s="214" t="s">
        <v>234</v>
      </c>
      <c r="B19" s="14">
        <v>0</v>
      </c>
      <c r="C19" s="21">
        <v>0</v>
      </c>
      <c r="D19" s="203">
        <f t="shared" si="0"/>
        <v>0</v>
      </c>
      <c r="E19" s="14">
        <v>0</v>
      </c>
      <c r="F19" s="21">
        <v>0</v>
      </c>
      <c r="G19" s="204">
        <f t="shared" si="1"/>
        <v>0</v>
      </c>
      <c r="H19" s="258"/>
    </row>
    <row r="20" spans="1:8" ht="15" customHeight="1" x14ac:dyDescent="0.4">
      <c r="A20" s="215" t="s">
        <v>169</v>
      </c>
      <c r="B20" s="23">
        <v>-129000000</v>
      </c>
      <c r="C20" s="24">
        <v>-173000000</v>
      </c>
      <c r="D20" s="203">
        <f t="shared" si="0"/>
        <v>0.25433526011560692</v>
      </c>
      <c r="E20" s="23">
        <v>-263000000</v>
      </c>
      <c r="F20" s="24">
        <v>-318000000</v>
      </c>
      <c r="G20" s="204">
        <f t="shared" si="1"/>
        <v>0.17295597484276728</v>
      </c>
      <c r="H20" s="258"/>
    </row>
    <row r="21" spans="1:8" ht="15" customHeight="1" x14ac:dyDescent="0.4">
      <c r="A21" s="216"/>
      <c r="B21" s="38"/>
      <c r="C21" s="39"/>
      <c r="D21" s="207"/>
      <c r="E21" s="38"/>
      <c r="F21" s="39"/>
      <c r="G21" s="208"/>
      <c r="H21" s="258"/>
    </row>
    <row r="22" spans="1:8" ht="15" customHeight="1" x14ac:dyDescent="0.4">
      <c r="A22" s="314" t="s">
        <v>170</v>
      </c>
      <c r="B22" s="315">
        <f>ROUND(B18/B12,3)</f>
        <v>-0.188</v>
      </c>
      <c r="C22" s="315">
        <f>ROUND(C18/C12,3)</f>
        <v>-0.36</v>
      </c>
      <c r="D22" s="316">
        <f>((B22-C22)*10000)</f>
        <v>1719.9999999999998</v>
      </c>
      <c r="E22" s="315">
        <f>ROUND(E18/E12,3)</f>
        <v>-0.19900000000000001</v>
      </c>
      <c r="F22" s="315">
        <f>ROUND(F18/F12,3)</f>
        <v>-0.26900000000000002</v>
      </c>
      <c r="G22" s="317">
        <f>((E22-F22)*10000)</f>
        <v>700.00000000000011</v>
      </c>
      <c r="H22" s="258"/>
    </row>
    <row r="23" spans="1:8" ht="15" customHeight="1" x14ac:dyDescent="0.4">
      <c r="A23" s="489"/>
      <c r="B23" s="490"/>
      <c r="C23" s="490"/>
      <c r="D23" s="490"/>
      <c r="E23" s="416"/>
      <c r="F23" s="416"/>
      <c r="G23" s="416"/>
    </row>
    <row r="24" spans="1:8" ht="15" customHeight="1" x14ac:dyDescent="0.4">
      <c r="A24" s="455" t="s">
        <v>143</v>
      </c>
      <c r="B24" s="456"/>
      <c r="C24" s="456"/>
      <c r="D24" s="456"/>
      <c r="E24" s="456"/>
      <c r="F24" s="456"/>
      <c r="G24" s="457"/>
      <c r="H24" s="258"/>
    </row>
    <row r="25" spans="1:8" ht="15" customHeight="1" x14ac:dyDescent="0.4">
      <c r="A25" s="191" t="s">
        <v>144</v>
      </c>
      <c r="B25" s="458"/>
      <c r="C25" s="458"/>
      <c r="D25" s="84"/>
      <c r="E25" s="36"/>
      <c r="F25" s="36"/>
      <c r="G25" s="199"/>
      <c r="H25" s="258"/>
    </row>
    <row r="26" spans="1:8" ht="15" customHeight="1" x14ac:dyDescent="0.4">
      <c r="A26" s="193" t="s">
        <v>4</v>
      </c>
      <c r="B26" s="207"/>
      <c r="C26" s="207"/>
      <c r="D26" s="207"/>
      <c r="E26" s="459" t="s">
        <v>145</v>
      </c>
      <c r="F26" s="460"/>
      <c r="G26" s="195" t="s">
        <v>6</v>
      </c>
      <c r="H26" s="258"/>
    </row>
    <row r="27" spans="1:8" ht="15" customHeight="1" x14ac:dyDescent="0.4">
      <c r="A27" s="229"/>
      <c r="B27" s="207"/>
      <c r="C27" s="207"/>
      <c r="D27" s="207"/>
      <c r="E27" s="66" t="s">
        <v>8</v>
      </c>
      <c r="F27" s="57" t="s">
        <v>9</v>
      </c>
      <c r="G27" s="197" t="s">
        <v>10</v>
      </c>
      <c r="H27" s="258"/>
    </row>
    <row r="28" spans="1:8" ht="15" customHeight="1" x14ac:dyDescent="0.4">
      <c r="A28" s="198" t="s">
        <v>242</v>
      </c>
      <c r="B28" s="52"/>
      <c r="C28" s="36"/>
      <c r="D28" s="84"/>
      <c r="E28" s="52"/>
      <c r="F28" s="36"/>
      <c r="G28" s="241"/>
      <c r="H28" s="258"/>
    </row>
    <row r="29" spans="1:8" ht="15" customHeight="1" x14ac:dyDescent="0.4">
      <c r="A29" s="210" t="s">
        <v>172</v>
      </c>
      <c r="B29" s="207"/>
      <c r="C29" s="207"/>
      <c r="D29" s="207"/>
      <c r="E29" s="262">
        <v>4745000</v>
      </c>
      <c r="F29" s="263">
        <v>4771000</v>
      </c>
      <c r="G29" s="204">
        <f>IF(F29=0,0,IF(ABS((E29-F29)/F29)&gt;=1,0,((E29-F29)/ABS(F29))))</f>
        <v>-5.4495912806539508E-3</v>
      </c>
      <c r="H29" s="258"/>
    </row>
    <row r="30" spans="1:8" ht="15" customHeight="1" x14ac:dyDescent="0.4">
      <c r="A30" s="210" t="s">
        <v>174</v>
      </c>
      <c r="B30" s="207"/>
      <c r="C30" s="207"/>
      <c r="D30" s="207"/>
      <c r="E30" s="262">
        <v>13810000</v>
      </c>
      <c r="F30" s="263">
        <v>12777000</v>
      </c>
      <c r="G30" s="204">
        <f>IF(F30=0,0,IF(ABS((E30-F30)/F30)&gt;=1,0,((E30-F30)/ABS(F30))))</f>
        <v>8.0848399467793694E-2</v>
      </c>
      <c r="H30" s="258"/>
    </row>
    <row r="31" spans="1:8" ht="15" customHeight="1" x14ac:dyDescent="0.4">
      <c r="A31" s="256" t="s">
        <v>175</v>
      </c>
      <c r="B31" s="207"/>
      <c r="C31" s="207"/>
      <c r="D31" s="207"/>
      <c r="E31" s="67">
        <v>491000</v>
      </c>
      <c r="F31" s="68">
        <v>425000</v>
      </c>
      <c r="G31" s="204">
        <f>IF(F31=0,0,IF(ABS((E31-F31)/F31)&gt;=1,0,((E31-F31)/ABS(F31))))</f>
        <v>0.15529411764705883</v>
      </c>
      <c r="H31" s="258"/>
    </row>
    <row r="32" spans="1:8" ht="15" customHeight="1" x14ac:dyDescent="0.4">
      <c r="A32" s="322" t="s">
        <v>243</v>
      </c>
      <c r="B32" s="50"/>
      <c r="C32" s="126"/>
      <c r="D32" s="126"/>
      <c r="E32" s="122">
        <v>19046000</v>
      </c>
      <c r="F32" s="123">
        <v>17973000</v>
      </c>
      <c r="G32" s="204">
        <f>IF(F32=0,0,IF(ABS((E32-F32)/F32)&gt;=1,0,((E32-F32)/ABS(F32))))</f>
        <v>5.9700662104267513E-2</v>
      </c>
      <c r="H32" s="258"/>
    </row>
    <row r="33" spans="1:8" ht="15" customHeight="1" x14ac:dyDescent="0.4">
      <c r="A33" s="299"/>
      <c r="B33" s="96"/>
      <c r="C33" s="96"/>
      <c r="D33" s="96"/>
      <c r="E33" s="96"/>
      <c r="F33" s="96"/>
      <c r="G33" s="208"/>
      <c r="H33" s="258"/>
    </row>
    <row r="34" spans="1:8" ht="15" customHeight="1" x14ac:dyDescent="0.4">
      <c r="A34" s="193"/>
      <c r="B34" s="459" t="s">
        <v>5</v>
      </c>
      <c r="C34" s="460"/>
      <c r="D34" s="194" t="s">
        <v>6</v>
      </c>
      <c r="E34" s="459" t="s">
        <v>7</v>
      </c>
      <c r="F34" s="460"/>
      <c r="G34" s="195" t="s">
        <v>6</v>
      </c>
      <c r="H34" s="258"/>
    </row>
    <row r="35" spans="1:8" ht="15" customHeight="1" x14ac:dyDescent="0.4">
      <c r="A35" s="229"/>
      <c r="B35" s="6" t="s">
        <v>8</v>
      </c>
      <c r="C35" s="57" t="s">
        <v>9</v>
      </c>
      <c r="D35" s="3" t="s">
        <v>10</v>
      </c>
      <c r="E35" s="6" t="s">
        <v>8</v>
      </c>
      <c r="F35" s="57" t="s">
        <v>9</v>
      </c>
      <c r="G35" s="197" t="s">
        <v>10</v>
      </c>
      <c r="H35" s="258"/>
    </row>
    <row r="36" spans="1:8" ht="15" customHeight="1" x14ac:dyDescent="0.4">
      <c r="A36" s="198" t="s">
        <v>244</v>
      </c>
      <c r="B36" s="52"/>
      <c r="C36" s="36"/>
      <c r="D36" s="84"/>
      <c r="E36" s="52"/>
      <c r="F36" s="36"/>
      <c r="G36" s="241"/>
      <c r="H36" s="258"/>
    </row>
    <row r="37" spans="1:8" ht="15" customHeight="1" x14ac:dyDescent="0.4">
      <c r="A37" s="210" t="s">
        <v>172</v>
      </c>
      <c r="B37" s="262">
        <v>20000</v>
      </c>
      <c r="C37" s="263">
        <v>-191000</v>
      </c>
      <c r="D37" s="203">
        <f>IF(C37=0,0,IF(ABS((B37-C37)/C37)&gt;=1,0,((B37-C37)/ABS(C37))))</f>
        <v>0</v>
      </c>
      <c r="E37" s="262">
        <v>49000</v>
      </c>
      <c r="F37" s="263">
        <v>-332000</v>
      </c>
      <c r="G37" s="204">
        <f>IF(F37=0,0,IF(ABS((E37-F37)/F37)&gt;=1,0,((E37-F37)/ABS(F37))))</f>
        <v>0</v>
      </c>
      <c r="H37" s="258"/>
    </row>
    <row r="38" spans="1:8" ht="15" customHeight="1" x14ac:dyDescent="0.4">
      <c r="A38" s="210" t="s">
        <v>174</v>
      </c>
      <c r="B38" s="262">
        <v>54000</v>
      </c>
      <c r="C38" s="263">
        <v>-915000</v>
      </c>
      <c r="D38" s="203">
        <f>IF(C38=0,0,IF(ABS((B38-C38)/C38)&gt;=1,0,((B38-C38)/ABS(C38))))</f>
        <v>0</v>
      </c>
      <c r="E38" s="262">
        <v>52000</v>
      </c>
      <c r="F38" s="263">
        <v>-807000</v>
      </c>
      <c r="G38" s="204">
        <f>IF(F38=0,0,IF(ABS((E38-F38)/F38)&gt;=1,0,((E38-F38)/ABS(F38))))</f>
        <v>0</v>
      </c>
      <c r="H38" s="258"/>
    </row>
    <row r="39" spans="1:8" ht="15" customHeight="1" x14ac:dyDescent="0.4">
      <c r="A39" s="256" t="s">
        <v>175</v>
      </c>
      <c r="B39" s="67">
        <v>-9000</v>
      </c>
      <c r="C39" s="68">
        <v>21000</v>
      </c>
      <c r="D39" s="203">
        <f>IF(C39=0,0,IF(ABS((B39-C39)/C39)&gt;=1,0,((B39-C39)/ABS(C39))))</f>
        <v>0</v>
      </c>
      <c r="E39" s="67">
        <v>2000</v>
      </c>
      <c r="F39" s="68">
        <v>53000</v>
      </c>
      <c r="G39" s="204">
        <f>IF(F39=0,0,IF(ABS((E39-F39)/F39)&gt;=1,0,((E39-F39)/ABS(F39))))</f>
        <v>-0.96226415094339623</v>
      </c>
      <c r="H39" s="258"/>
    </row>
    <row r="40" spans="1:8" ht="15" customHeight="1" x14ac:dyDescent="0.4">
      <c r="A40" s="322" t="s">
        <v>245</v>
      </c>
      <c r="B40" s="122">
        <v>65000</v>
      </c>
      <c r="C40" s="123">
        <v>-1085000</v>
      </c>
      <c r="D40" s="183">
        <f>IF(C40=0,0,IF(ABS((B40-C40)/C40)&gt;=1,0,((B40-C40)/ABS(C40))))</f>
        <v>0</v>
      </c>
      <c r="E40" s="122">
        <v>103000</v>
      </c>
      <c r="F40" s="123">
        <v>-1086000</v>
      </c>
      <c r="G40" s="417">
        <f>IF(F40=0,0,IF(ABS((E40-F40)/F40)&gt;=1,0,((E40-F40)/ABS(F40))))</f>
        <v>0</v>
      </c>
      <c r="H40" s="258"/>
    </row>
    <row r="41" spans="1:8" ht="15" customHeight="1" x14ac:dyDescent="0.4">
      <c r="A41" s="418"/>
      <c r="B41" s="419"/>
      <c r="C41" s="419"/>
      <c r="D41" s="283"/>
      <c r="E41" s="419"/>
      <c r="F41" s="419"/>
      <c r="G41" s="420"/>
      <c r="H41" s="258"/>
    </row>
    <row r="42" spans="1:8" ht="16.7" customHeight="1" x14ac:dyDescent="0.4">
      <c r="A42" s="488"/>
      <c r="B42" s="488"/>
      <c r="C42" s="488"/>
      <c r="D42" s="488"/>
      <c r="E42" s="488"/>
      <c r="F42" s="488"/>
      <c r="G42" s="488"/>
    </row>
  </sheetData>
  <mergeCells count="13">
    <mergeCell ref="A1:F1"/>
    <mergeCell ref="A3:F3"/>
    <mergeCell ref="B6:C6"/>
    <mergeCell ref="B7:C7"/>
    <mergeCell ref="A5:G5"/>
    <mergeCell ref="E7:F7"/>
    <mergeCell ref="A42:G42"/>
    <mergeCell ref="A24:G24"/>
    <mergeCell ref="A23:D23"/>
    <mergeCell ref="B25:C25"/>
    <mergeCell ref="E26:F26"/>
    <mergeCell ref="E34:F34"/>
    <mergeCell ref="B34:C34"/>
  </mergeCells>
  <printOptions horizontalCentered="1"/>
  <pageMargins left="0.75" right="0.75" top="1" bottom="1" header="0.5" footer="0.5"/>
  <pageSetup scale="85" orientation="portrait" r:id="rId1"/>
  <tableParts count="6">
    <tablePart r:id="rId2"/>
    <tablePart r:id="rId3"/>
    <tablePart r:id="rId4"/>
    <tablePart r:id="rId5"/>
    <tablePart r:id="rId6"/>
    <tablePart r:id="rId7"/>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43"/>
  <sheetViews>
    <sheetView showRuler="0" zoomScaleNormal="100" workbookViewId="0">
      <selection sqref="A1:F1"/>
    </sheetView>
  </sheetViews>
  <sheetFormatPr defaultColWidth="13.703125" defaultRowHeight="12.7" x14ac:dyDescent="0.4"/>
  <cols>
    <col min="1" max="1" width="47.41015625" customWidth="1"/>
    <col min="2" max="7" width="9.87890625" customWidth="1"/>
    <col min="8" max="8" width="3.29296875" customWidth="1"/>
  </cols>
  <sheetData>
    <row r="1" spans="1:8" ht="24.95" customHeight="1" x14ac:dyDescent="0.45">
      <c r="A1" s="482" t="s">
        <v>246</v>
      </c>
      <c r="B1" s="483"/>
      <c r="C1" s="483"/>
      <c r="D1" s="483"/>
      <c r="E1" s="483"/>
      <c r="F1" s="483"/>
      <c r="G1" s="153"/>
      <c r="H1" s="153"/>
    </row>
    <row r="2" spans="1:8" ht="20.85" customHeight="1" x14ac:dyDescent="0.4">
      <c r="A2" s="153"/>
      <c r="B2" s="153"/>
      <c r="C2" s="153"/>
      <c r="D2" s="153"/>
      <c r="E2" s="153"/>
      <c r="F2" s="153"/>
      <c r="G2" s="153"/>
      <c r="H2" s="153"/>
    </row>
    <row r="3" spans="1:8" ht="70.95" customHeight="1" x14ac:dyDescent="0.4">
      <c r="A3" s="484" t="s">
        <v>247</v>
      </c>
      <c r="B3" s="483"/>
      <c r="C3" s="483"/>
      <c r="D3" s="483"/>
      <c r="E3" s="483"/>
      <c r="F3" s="483"/>
      <c r="G3" s="483"/>
      <c r="H3" s="153"/>
    </row>
    <row r="4" spans="1:8" ht="13.35" customHeight="1" x14ac:dyDescent="0.4">
      <c r="A4" s="333"/>
      <c r="B4" s="333"/>
      <c r="C4" s="333"/>
      <c r="D4" s="333"/>
      <c r="E4" s="333"/>
      <c r="F4" s="333"/>
      <c r="G4" s="333"/>
      <c r="H4" s="153"/>
    </row>
    <row r="5" spans="1:8" ht="17.45" customHeight="1" x14ac:dyDescent="0.4">
      <c r="A5" s="455" t="s">
        <v>248</v>
      </c>
      <c r="B5" s="456"/>
      <c r="C5" s="456"/>
      <c r="D5" s="456"/>
      <c r="E5" s="456"/>
      <c r="F5" s="456"/>
      <c r="G5" s="457"/>
      <c r="H5" s="332"/>
    </row>
    <row r="6" spans="1:8" ht="17.45" customHeight="1" x14ac:dyDescent="0.4">
      <c r="A6" s="334" t="s">
        <v>39</v>
      </c>
      <c r="B6" s="478"/>
      <c r="C6" s="478"/>
      <c r="D6" s="156"/>
      <c r="E6" s="157"/>
      <c r="F6" s="157"/>
      <c r="G6" s="335"/>
      <c r="H6" s="332"/>
    </row>
    <row r="7" spans="1:8" ht="17.45" customHeight="1" x14ac:dyDescent="0.4">
      <c r="A7" s="336" t="s">
        <v>4</v>
      </c>
      <c r="B7" s="479" t="s">
        <v>5</v>
      </c>
      <c r="C7" s="479"/>
      <c r="D7" s="337" t="s">
        <v>6</v>
      </c>
      <c r="E7" s="479" t="s">
        <v>7</v>
      </c>
      <c r="F7" s="479"/>
      <c r="G7" s="338" t="s">
        <v>6</v>
      </c>
      <c r="H7" s="332"/>
    </row>
    <row r="8" spans="1:8" ht="17.45" customHeight="1" x14ac:dyDescent="0.4">
      <c r="A8" s="339"/>
      <c r="B8" s="131" t="s">
        <v>8</v>
      </c>
      <c r="C8" s="132" t="s">
        <v>9</v>
      </c>
      <c r="D8" s="130" t="s">
        <v>10</v>
      </c>
      <c r="E8" s="131" t="s">
        <v>8</v>
      </c>
      <c r="F8" s="132" t="s">
        <v>9</v>
      </c>
      <c r="G8" s="340" t="s">
        <v>10</v>
      </c>
      <c r="H8" s="332"/>
    </row>
    <row r="9" spans="1:8" ht="17.45" customHeight="1" x14ac:dyDescent="0.4">
      <c r="A9" s="341" t="s">
        <v>11</v>
      </c>
      <c r="B9" s="158"/>
      <c r="C9" s="157"/>
      <c r="D9" s="156"/>
      <c r="E9" s="158"/>
      <c r="F9" s="157"/>
      <c r="G9" s="342"/>
      <c r="H9" s="332"/>
    </row>
    <row r="10" spans="1:8" ht="17.45" customHeight="1" x14ac:dyDescent="0.4">
      <c r="A10" s="349" t="s">
        <v>12</v>
      </c>
      <c r="B10" s="350">
        <v>6607000000</v>
      </c>
      <c r="C10" s="351">
        <v>6979000000</v>
      </c>
      <c r="D10" s="352">
        <f>IF(C10=0,0,IF(ABS((B10-C10)/C10)&gt;0.995,0,(B10-C10)/C10))</f>
        <v>-5.3302765439174664E-2</v>
      </c>
      <c r="E10" s="350">
        <v>13291000000</v>
      </c>
      <c r="F10" s="351">
        <v>14376000000</v>
      </c>
      <c r="G10" s="353">
        <f>IF(F10=0,0,IF(ABS((E10-F10)/F10)&gt;0.995,0,(E10-F10)/F10))</f>
        <v>-7.5473010573177512E-2</v>
      </c>
      <c r="H10" s="332"/>
    </row>
    <row r="11" spans="1:8" ht="17.45" customHeight="1" x14ac:dyDescent="0.4">
      <c r="A11" s="356" t="s">
        <v>13</v>
      </c>
      <c r="B11" s="133">
        <v>32000000</v>
      </c>
      <c r="C11" s="134">
        <v>42000000</v>
      </c>
      <c r="D11" s="352">
        <f>IF(C11=0,0,IF(ABS((B11-C11)/C11)&gt;0.995,0,(B11-C11)/C11))</f>
        <v>-0.23809523809523808</v>
      </c>
      <c r="E11" s="133">
        <v>73000000</v>
      </c>
      <c r="F11" s="134">
        <v>52000000</v>
      </c>
      <c r="G11" s="353">
        <f>IF(F11=0,0,IF(ABS((E11-F11)/F11)&gt;0.995,0,(E11-F11)/F11))</f>
        <v>0.40384615384615385</v>
      </c>
      <c r="H11" s="332"/>
    </row>
    <row r="12" spans="1:8" ht="17.45" customHeight="1" x14ac:dyDescent="0.4">
      <c r="A12" s="357" t="s">
        <v>14</v>
      </c>
      <c r="B12" s="135">
        <f>SUM(B10:B11)</f>
        <v>6639000000</v>
      </c>
      <c r="C12" s="136">
        <f>SUM(C10:C11)</f>
        <v>7021000000</v>
      </c>
      <c r="D12" s="352">
        <f>IF(C12=0,0,IF(ABS((B12-C12)/C12)&gt;0.995,0,(B12-C12)/C12))</f>
        <v>-5.4408203959549921E-2</v>
      </c>
      <c r="E12" s="135">
        <v>13364000000</v>
      </c>
      <c r="F12" s="136">
        <v>14428000000</v>
      </c>
      <c r="G12" s="353">
        <f>IF(F12=0,0,IF(ABS((E12-F12)/F12)&gt;0.995,0,(E12-F12)/F12))</f>
        <v>-7.3745494871084005E-2</v>
      </c>
      <c r="H12" s="332"/>
    </row>
    <row r="13" spans="1:8" ht="17.45" customHeight="1" x14ac:dyDescent="0.4">
      <c r="A13" s="358"/>
      <c r="B13" s="159"/>
      <c r="C13" s="160"/>
      <c r="D13" s="207"/>
      <c r="E13" s="159"/>
      <c r="F13" s="160"/>
      <c r="G13" s="208"/>
      <c r="H13" s="332"/>
    </row>
    <row r="14" spans="1:8" ht="17.45" customHeight="1" x14ac:dyDescent="0.4">
      <c r="A14" s="359" t="s">
        <v>15</v>
      </c>
      <c r="B14" s="360" t="s">
        <v>186</v>
      </c>
      <c r="C14" s="207"/>
      <c r="D14" s="207"/>
      <c r="E14" s="207"/>
      <c r="F14" s="207"/>
      <c r="G14" s="208"/>
      <c r="H14" s="332"/>
    </row>
    <row r="15" spans="1:8" ht="17.45" customHeight="1" x14ac:dyDescent="0.4">
      <c r="A15" s="361" t="s">
        <v>168</v>
      </c>
      <c r="B15" s="354">
        <v>5275000000</v>
      </c>
      <c r="C15" s="355">
        <v>5809000000</v>
      </c>
      <c r="D15" s="352">
        <f t="shared" ref="D15:D20" si="0">IF(C15=0,0,IF(ABS((B15-C15)/C15)&gt;0.995,0,(B15-C15)/C15))</f>
        <v>-9.1926321225684282E-2</v>
      </c>
      <c r="E15" s="354">
        <v>10935000000</v>
      </c>
      <c r="F15" s="355">
        <v>11829000000</v>
      </c>
      <c r="G15" s="353">
        <f t="shared" ref="G15:G20" si="1">IF(F15=0,0,IF(ABS((E15-F15)/F15)&gt;0.995,0,(E15-F15)/F15))</f>
        <v>-7.5576971848846056E-2</v>
      </c>
      <c r="H15" s="332"/>
    </row>
    <row r="16" spans="1:8" ht="17.45" customHeight="1" x14ac:dyDescent="0.4">
      <c r="A16" s="362" t="s">
        <v>21</v>
      </c>
      <c r="B16" s="133">
        <v>148000000</v>
      </c>
      <c r="C16" s="134">
        <v>593000000</v>
      </c>
      <c r="D16" s="352">
        <f t="shared" si="0"/>
        <v>-0.75042158516020241</v>
      </c>
      <c r="E16" s="133">
        <v>312000000</v>
      </c>
      <c r="F16" s="134">
        <v>1184000000</v>
      </c>
      <c r="G16" s="353">
        <f t="shared" si="1"/>
        <v>-0.73648648648648651</v>
      </c>
      <c r="H16" s="332"/>
    </row>
    <row r="17" spans="1:8" ht="17.45" customHeight="1" x14ac:dyDescent="0.4">
      <c r="A17" s="357" t="s">
        <v>22</v>
      </c>
      <c r="B17" s="135">
        <v>5423000000</v>
      </c>
      <c r="C17" s="136">
        <v>6402000000</v>
      </c>
      <c r="D17" s="352">
        <f t="shared" si="0"/>
        <v>-0.15292096219931273</v>
      </c>
      <c r="E17" s="135">
        <v>11247000000</v>
      </c>
      <c r="F17" s="136">
        <v>13013000000</v>
      </c>
      <c r="G17" s="353">
        <f t="shared" si="1"/>
        <v>-0.1357104434027511</v>
      </c>
      <c r="H17" s="332"/>
    </row>
    <row r="18" spans="1:8" ht="17.45" customHeight="1" x14ac:dyDescent="0.4">
      <c r="A18" s="358" t="s">
        <v>23</v>
      </c>
      <c r="B18" s="137">
        <v>1216000000</v>
      </c>
      <c r="C18" s="138">
        <v>619000000</v>
      </c>
      <c r="D18" s="352">
        <f t="shared" si="0"/>
        <v>0.96445880452342492</v>
      </c>
      <c r="E18" s="137">
        <v>2117000000</v>
      </c>
      <c r="F18" s="138">
        <v>1415000000</v>
      </c>
      <c r="G18" s="353">
        <f t="shared" si="1"/>
        <v>0.49611307420494699</v>
      </c>
      <c r="H18" s="332"/>
    </row>
    <row r="19" spans="1:8" ht="17.45" customHeight="1" x14ac:dyDescent="0.4">
      <c r="A19" s="363" t="s">
        <v>25</v>
      </c>
      <c r="B19" s="133">
        <v>0</v>
      </c>
      <c r="C19" s="134">
        <v>0</v>
      </c>
      <c r="D19" s="352">
        <f t="shared" si="0"/>
        <v>0</v>
      </c>
      <c r="E19" s="133">
        <v>0</v>
      </c>
      <c r="F19" s="134">
        <v>0</v>
      </c>
      <c r="G19" s="353">
        <f t="shared" si="1"/>
        <v>0</v>
      </c>
      <c r="H19" s="332"/>
    </row>
    <row r="20" spans="1:8" ht="17.45" customHeight="1" x14ac:dyDescent="0.4">
      <c r="A20" s="364" t="s">
        <v>169</v>
      </c>
      <c r="B20" s="139">
        <v>1216000000</v>
      </c>
      <c r="C20" s="140">
        <v>619000000</v>
      </c>
      <c r="D20" s="352">
        <f t="shared" si="0"/>
        <v>0.96445880452342492</v>
      </c>
      <c r="E20" s="139">
        <v>2117000000</v>
      </c>
      <c r="F20" s="140">
        <v>1415000000</v>
      </c>
      <c r="G20" s="353">
        <f t="shared" si="1"/>
        <v>0.49611307420494699</v>
      </c>
      <c r="H20" s="332"/>
    </row>
    <row r="21" spans="1:8" ht="17.45" customHeight="1" x14ac:dyDescent="0.4">
      <c r="A21" s="365"/>
      <c r="B21" s="161"/>
      <c r="C21" s="161"/>
      <c r="D21" s="207"/>
      <c r="E21" s="161"/>
      <c r="F21" s="161"/>
      <c r="G21" s="208"/>
      <c r="H21" s="332"/>
    </row>
    <row r="22" spans="1:8" ht="17.45" customHeight="1" x14ac:dyDescent="0.4">
      <c r="A22" s="363" t="s">
        <v>170</v>
      </c>
      <c r="B22" s="141">
        <f>ROUND(B18/B12,3)</f>
        <v>0.183</v>
      </c>
      <c r="C22" s="142">
        <f>ROUND(C18/C12,3)</f>
        <v>8.7999999999999995E-2</v>
      </c>
      <c r="D22" s="143">
        <f>+(B22-C22)*10000</f>
        <v>950</v>
      </c>
      <c r="E22" s="141">
        <f>ROUND(E18/E12,3)</f>
        <v>0.158</v>
      </c>
      <c r="F22" s="142">
        <f>ROUND(F18/F12,3)</f>
        <v>9.8000000000000004E-2</v>
      </c>
      <c r="G22" s="366">
        <f>(E22-F22)*10000</f>
        <v>600</v>
      </c>
      <c r="H22" s="332"/>
    </row>
    <row r="23" spans="1:8" ht="17.45" customHeight="1" x14ac:dyDescent="0.4">
      <c r="A23" s="367"/>
      <c r="B23" s="162"/>
      <c r="C23" s="162"/>
      <c r="D23" s="163"/>
      <c r="E23" s="162"/>
      <c r="F23" s="162"/>
      <c r="G23" s="368"/>
      <c r="H23" s="332"/>
    </row>
    <row r="24" spans="1:8" ht="17.45" customHeight="1" x14ac:dyDescent="0.4">
      <c r="A24" s="475" t="s">
        <v>143</v>
      </c>
      <c r="B24" s="476"/>
      <c r="C24" s="476"/>
      <c r="D24" s="476"/>
      <c r="E24" s="476"/>
      <c r="F24" s="476"/>
      <c r="G24" s="477"/>
      <c r="H24" s="332"/>
    </row>
    <row r="25" spans="1:8" ht="17.45" customHeight="1" x14ac:dyDescent="0.4">
      <c r="A25" s="334" t="s">
        <v>144</v>
      </c>
      <c r="B25" s="478"/>
      <c r="C25" s="478"/>
      <c r="D25" s="156"/>
      <c r="E25" s="157"/>
      <c r="F25" s="157"/>
      <c r="G25" s="335"/>
      <c r="H25" s="332"/>
    </row>
    <row r="26" spans="1:8" ht="17.45" customHeight="1" x14ac:dyDescent="0.4">
      <c r="A26" s="336" t="s">
        <v>4</v>
      </c>
      <c r="B26" s="333"/>
      <c r="C26" s="333"/>
      <c r="D26" s="333"/>
      <c r="E26" s="479" t="s">
        <v>145</v>
      </c>
      <c r="F26" s="479"/>
      <c r="G26" s="338" t="s">
        <v>6</v>
      </c>
      <c r="H26" s="332"/>
    </row>
    <row r="27" spans="1:8" ht="17.45" customHeight="1" x14ac:dyDescent="0.4">
      <c r="A27" s="339"/>
      <c r="B27" s="154"/>
      <c r="C27" s="154"/>
      <c r="D27" s="154"/>
      <c r="E27" s="144" t="s">
        <v>8</v>
      </c>
      <c r="F27" s="132" t="s">
        <v>9</v>
      </c>
      <c r="G27" s="340" t="s">
        <v>10</v>
      </c>
      <c r="H27" s="332"/>
    </row>
    <row r="28" spans="1:8" ht="17.45" customHeight="1" x14ac:dyDescent="0.4">
      <c r="A28" s="364" t="s">
        <v>249</v>
      </c>
      <c r="B28" s="185"/>
      <c r="C28" s="185"/>
      <c r="D28" s="185"/>
      <c r="E28" s="151">
        <v>15412000</v>
      </c>
      <c r="F28" s="152">
        <v>17712000</v>
      </c>
      <c r="G28" s="425">
        <f>IF(F28=0,0,IF(ABS((E28-F28)/F28)&gt;0.995,0,(E28-F28)/F28))</f>
        <v>-0.12985546522131888</v>
      </c>
      <c r="H28" s="332"/>
    </row>
    <row r="29" spans="1:8" ht="17.45" customHeight="1" x14ac:dyDescent="0.4">
      <c r="A29" s="387"/>
      <c r="B29" s="174"/>
      <c r="C29" s="174"/>
      <c r="D29" s="174"/>
      <c r="E29" s="175"/>
      <c r="F29" s="175"/>
      <c r="G29" s="426"/>
      <c r="H29" s="332"/>
    </row>
    <row r="30" spans="1:8" ht="17.45" customHeight="1" x14ac:dyDescent="0.4">
      <c r="A30" s="336"/>
      <c r="B30" s="479" t="s">
        <v>5</v>
      </c>
      <c r="C30" s="479"/>
      <c r="D30" s="337" t="s">
        <v>6</v>
      </c>
      <c r="E30" s="479" t="s">
        <v>7</v>
      </c>
      <c r="F30" s="479"/>
      <c r="G30" s="338" t="s">
        <v>6</v>
      </c>
      <c r="H30" s="332"/>
    </row>
    <row r="31" spans="1:8" ht="17.45" customHeight="1" x14ac:dyDescent="0.4">
      <c r="A31" s="427"/>
      <c r="B31" s="428" t="s">
        <v>8</v>
      </c>
      <c r="C31" s="429" t="s">
        <v>9</v>
      </c>
      <c r="D31" s="430" t="s">
        <v>10</v>
      </c>
      <c r="E31" s="428" t="s">
        <v>8</v>
      </c>
      <c r="F31" s="429" t="s">
        <v>9</v>
      </c>
      <c r="G31" s="431" t="s">
        <v>10</v>
      </c>
      <c r="H31" s="332"/>
    </row>
    <row r="32" spans="1:8" ht="17.45" customHeight="1" x14ac:dyDescent="0.4">
      <c r="A32" s="421" t="s">
        <v>250</v>
      </c>
      <c r="B32" s="422">
        <v>-473000</v>
      </c>
      <c r="C32" s="423">
        <v>-887000</v>
      </c>
      <c r="D32" s="184">
        <f>IF(C32=0,0,IF(ABS((B32-C32)/ABS(C32))&gt;0.995,0,(B32-C32)/ABS(C32)))</f>
        <v>0.46674182638105977</v>
      </c>
      <c r="E32" s="422">
        <v>-1093000</v>
      </c>
      <c r="F32" s="423">
        <v>-1784000</v>
      </c>
      <c r="G32" s="424">
        <f>IF(F32=0,0,IF(ABS((E32-F32)/ABS(F32))&gt;0.995,0,(E32-F32)/ABS(F32)))</f>
        <v>0.3873318385650224</v>
      </c>
      <c r="H32" s="155"/>
    </row>
    <row r="33" spans="1:7" ht="15" customHeight="1" x14ac:dyDescent="0.4">
      <c r="A33" s="51"/>
      <c r="B33" s="51"/>
      <c r="C33" s="51"/>
      <c r="D33" s="51"/>
      <c r="E33" s="51"/>
      <c r="F33" s="51"/>
      <c r="G33" s="51"/>
    </row>
    <row r="34" spans="1:7" ht="15" customHeight="1" x14ac:dyDescent="0.4"/>
    <row r="35" spans="1:7" ht="15" customHeight="1" x14ac:dyDescent="0.4"/>
    <row r="36" spans="1:7" ht="15" customHeight="1" x14ac:dyDescent="0.4"/>
    <row r="37" spans="1:7" ht="15" customHeight="1" x14ac:dyDescent="0.4"/>
    <row r="38" spans="1:7" ht="15" customHeight="1" x14ac:dyDescent="0.4"/>
    <row r="39" spans="1:7" ht="15" customHeight="1" x14ac:dyDescent="0.4"/>
    <row r="40" spans="1:7" ht="15" customHeight="1" x14ac:dyDescent="0.4"/>
    <row r="41" spans="1:7" ht="15" customHeight="1" x14ac:dyDescent="0.4"/>
    <row r="42" spans="1:7" ht="15" customHeight="1" x14ac:dyDescent="0.4"/>
    <row r="43" spans="1:7" ht="15" customHeight="1" x14ac:dyDescent="0.4"/>
  </sheetData>
  <mergeCells count="11">
    <mergeCell ref="A1:F1"/>
    <mergeCell ref="A3:G3"/>
    <mergeCell ref="B6:C6"/>
    <mergeCell ref="B7:C7"/>
    <mergeCell ref="A5:G5"/>
    <mergeCell ref="E7:F7"/>
    <mergeCell ref="A24:G24"/>
    <mergeCell ref="B25:C25"/>
    <mergeCell ref="B30:C30"/>
    <mergeCell ref="E30:F30"/>
    <mergeCell ref="E26:F26"/>
  </mergeCells>
  <printOptions horizontalCentered="1"/>
  <pageMargins left="0.75" right="0.75" top="1" bottom="1" header="0.5" footer="0.5"/>
  <pageSetup scale="84" orientation="portrait" r:id="rId1"/>
  <colBreaks count="1" manualBreakCount="1">
    <brk id="7" max="1048575" man="1"/>
  </colBreaks>
  <tableParts count="4">
    <tablePart r:id="rId2"/>
    <tablePart r:id="rId3"/>
    <tablePart r:id="rId4"/>
    <tablePart r:id="rId5"/>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58"/>
  <sheetViews>
    <sheetView showRuler="0" zoomScaleNormal="100" workbookViewId="0">
      <selection sqref="A1:H1"/>
    </sheetView>
  </sheetViews>
  <sheetFormatPr defaultColWidth="13.703125" defaultRowHeight="12.7" x14ac:dyDescent="0.4"/>
  <cols>
    <col min="1" max="1" width="28.703125" customWidth="1"/>
    <col min="2" max="2" width="11.703125" customWidth="1"/>
    <col min="3" max="3" width="11.29296875" customWidth="1"/>
    <col min="4" max="4" width="11" customWidth="1"/>
    <col min="5" max="6" width="14.1171875" customWidth="1"/>
    <col min="7" max="7" width="14.87890625" customWidth="1"/>
    <col min="8" max="8" width="19.1171875" customWidth="1"/>
  </cols>
  <sheetData>
    <row r="1" spans="1:9" ht="15" customHeight="1" x14ac:dyDescent="0.45">
      <c r="A1" s="485" t="s">
        <v>251</v>
      </c>
      <c r="B1" s="454"/>
      <c r="C1" s="454"/>
      <c r="D1" s="454"/>
      <c r="E1" s="454"/>
      <c r="F1" s="454"/>
      <c r="G1" s="454"/>
      <c r="H1" s="454"/>
    </row>
    <row r="2" spans="1:9" ht="15" customHeight="1" x14ac:dyDescent="0.4"/>
    <row r="3" spans="1:9" ht="15" customHeight="1" x14ac:dyDescent="0.4">
      <c r="A3" s="455" t="s">
        <v>252</v>
      </c>
      <c r="B3" s="456"/>
      <c r="C3" s="456"/>
      <c r="D3" s="456"/>
      <c r="E3" s="456"/>
      <c r="F3" s="456"/>
      <c r="G3" s="456"/>
      <c r="H3" s="457"/>
      <c r="I3" s="189"/>
    </row>
    <row r="4" spans="1:9" ht="15" customHeight="1" x14ac:dyDescent="0.4">
      <c r="A4" s="191" t="s">
        <v>39</v>
      </c>
      <c r="B4" s="187"/>
      <c r="C4" s="187"/>
      <c r="D4" s="187"/>
      <c r="E4" s="187"/>
      <c r="F4" s="187"/>
      <c r="G4" s="187"/>
      <c r="H4" s="432"/>
      <c r="I4" s="189"/>
    </row>
    <row r="5" spans="1:9" ht="15" customHeight="1" x14ac:dyDescent="0.4">
      <c r="A5" s="193" t="s">
        <v>4</v>
      </c>
      <c r="B5" s="207"/>
      <c r="C5" s="207"/>
      <c r="D5" s="207"/>
      <c r="E5" s="207"/>
      <c r="F5" s="207"/>
      <c r="G5" s="207"/>
      <c r="H5" s="208"/>
      <c r="I5" s="189"/>
    </row>
    <row r="6" spans="1:9" ht="15" customHeight="1" x14ac:dyDescent="0.4">
      <c r="A6" s="433">
        <v>44377</v>
      </c>
      <c r="B6" s="207"/>
      <c r="C6" s="207"/>
      <c r="D6" s="207"/>
      <c r="E6" s="207"/>
      <c r="F6" s="207"/>
      <c r="G6" s="207"/>
      <c r="H6" s="208"/>
      <c r="I6" s="189"/>
    </row>
    <row r="7" spans="1:9" ht="37.5" customHeight="1" x14ac:dyDescent="0.4">
      <c r="A7" s="235"/>
      <c r="B7" s="186" t="s">
        <v>253</v>
      </c>
      <c r="C7" s="186" t="s">
        <v>254</v>
      </c>
      <c r="D7" s="186" t="s">
        <v>255</v>
      </c>
      <c r="E7" s="186" t="s">
        <v>256</v>
      </c>
      <c r="F7" s="186" t="s">
        <v>257</v>
      </c>
      <c r="G7" s="186" t="s">
        <v>258</v>
      </c>
      <c r="H7" s="434" t="s">
        <v>259</v>
      </c>
      <c r="I7" s="189"/>
    </row>
    <row r="8" spans="1:9" ht="15" customHeight="1" x14ac:dyDescent="0.4">
      <c r="A8" s="198" t="s">
        <v>260</v>
      </c>
      <c r="B8" s="52"/>
      <c r="C8" s="52"/>
      <c r="D8" s="52"/>
      <c r="E8" s="52"/>
      <c r="F8" s="52"/>
      <c r="G8" s="52"/>
      <c r="H8" s="435"/>
      <c r="I8" s="189"/>
    </row>
    <row r="9" spans="1:9" ht="15" customHeight="1" x14ac:dyDescent="0.4">
      <c r="A9" s="200" t="s">
        <v>159</v>
      </c>
      <c r="B9" s="201">
        <v>18936000000</v>
      </c>
      <c r="C9" s="201">
        <v>10911000000</v>
      </c>
      <c r="D9" s="201">
        <v>8025000000</v>
      </c>
      <c r="E9" s="201">
        <v>2023000000</v>
      </c>
      <c r="F9" s="201">
        <v>6002000000</v>
      </c>
      <c r="G9" s="201">
        <v>0</v>
      </c>
      <c r="H9" s="436">
        <v>6002000000</v>
      </c>
      <c r="I9" s="189"/>
    </row>
    <row r="10" spans="1:9" ht="15" customHeight="1" x14ac:dyDescent="0.4">
      <c r="A10" s="200" t="s">
        <v>160</v>
      </c>
      <c r="B10" s="211">
        <v>3140000000</v>
      </c>
      <c r="C10" s="211">
        <v>2083000000</v>
      </c>
      <c r="D10" s="211">
        <v>1057000000</v>
      </c>
      <c r="E10" s="211">
        <v>769000000</v>
      </c>
      <c r="F10" s="211">
        <v>288000000</v>
      </c>
      <c r="G10" s="211">
        <v>0</v>
      </c>
      <c r="H10" s="437">
        <v>288000000</v>
      </c>
      <c r="I10" s="189"/>
    </row>
    <row r="11" spans="1:9" ht="15" customHeight="1" x14ac:dyDescent="0.4">
      <c r="A11" s="205" t="s">
        <v>161</v>
      </c>
      <c r="B11" s="14">
        <v>6052000000</v>
      </c>
      <c r="C11" s="14">
        <v>3709000000</v>
      </c>
      <c r="D11" s="14">
        <v>2343000000</v>
      </c>
      <c r="E11" s="14">
        <v>1293000000</v>
      </c>
      <c r="F11" s="14">
        <v>1050000000</v>
      </c>
      <c r="G11" s="14">
        <v>0</v>
      </c>
      <c r="H11" s="438">
        <v>1050000000</v>
      </c>
      <c r="I11" s="189"/>
    </row>
    <row r="12" spans="1:9" ht="15" customHeight="1" x14ac:dyDescent="0.4">
      <c r="A12" s="235" t="s">
        <v>261</v>
      </c>
      <c r="B12" s="15">
        <v>28128000000</v>
      </c>
      <c r="C12" s="15">
        <v>16703000000</v>
      </c>
      <c r="D12" s="15">
        <v>11425000000</v>
      </c>
      <c r="E12" s="15">
        <v>4085000000</v>
      </c>
      <c r="F12" s="15">
        <v>7340000000</v>
      </c>
      <c r="G12" s="15">
        <v>0</v>
      </c>
      <c r="H12" s="439">
        <v>7340000000</v>
      </c>
      <c r="I12" s="189"/>
    </row>
    <row r="13" spans="1:9" ht="15" hidden="1" customHeight="1" x14ac:dyDescent="0.4">
      <c r="A13" s="198" t="s">
        <v>262</v>
      </c>
      <c r="B13" s="52"/>
      <c r="C13" s="52"/>
      <c r="D13" s="52"/>
      <c r="E13" s="52"/>
      <c r="F13" s="52"/>
      <c r="G13" s="52"/>
      <c r="H13" s="435"/>
      <c r="I13" s="189"/>
    </row>
    <row r="14" spans="1:9" ht="15" hidden="1" customHeight="1" x14ac:dyDescent="0.4">
      <c r="A14" s="200" t="s">
        <v>263</v>
      </c>
      <c r="B14" s="257"/>
      <c r="C14" s="257"/>
      <c r="D14" s="257"/>
      <c r="E14" s="257"/>
      <c r="F14" s="257"/>
      <c r="G14" s="257"/>
      <c r="H14" s="440"/>
      <c r="I14" s="189"/>
    </row>
    <row r="15" spans="1:9" ht="15" hidden="1" customHeight="1" x14ac:dyDescent="0.4">
      <c r="A15" s="200" t="s">
        <v>264</v>
      </c>
      <c r="B15" s="257"/>
      <c r="C15" s="257"/>
      <c r="D15" s="257"/>
      <c r="E15" s="257"/>
      <c r="F15" s="257"/>
      <c r="G15" s="257"/>
      <c r="H15" s="440"/>
      <c r="I15" s="189"/>
    </row>
    <row r="16" spans="1:9" ht="15" hidden="1" customHeight="1" x14ac:dyDescent="0.4">
      <c r="A16" s="200" t="s">
        <v>265</v>
      </c>
      <c r="B16" s="257"/>
      <c r="C16" s="257"/>
      <c r="D16" s="257"/>
      <c r="E16" s="257"/>
      <c r="F16" s="257"/>
      <c r="G16" s="257"/>
      <c r="H16" s="440"/>
      <c r="I16" s="189"/>
    </row>
    <row r="17" spans="1:10" ht="15" hidden="1" customHeight="1" x14ac:dyDescent="0.4">
      <c r="A17" s="205" t="s">
        <v>266</v>
      </c>
      <c r="B17" s="106"/>
      <c r="C17" s="106"/>
      <c r="D17" s="106"/>
      <c r="E17" s="106"/>
      <c r="F17" s="106"/>
      <c r="G17" s="106"/>
      <c r="H17" s="441"/>
      <c r="I17" s="189"/>
    </row>
    <row r="18" spans="1:10" ht="15" customHeight="1" x14ac:dyDescent="0.4">
      <c r="A18" s="213" t="s">
        <v>262</v>
      </c>
      <c r="B18" s="15">
        <v>8791000000</v>
      </c>
      <c r="C18" s="15">
        <v>6934000000</v>
      </c>
      <c r="D18" s="15">
        <v>1857000000</v>
      </c>
      <c r="E18" s="15">
        <v>165000000</v>
      </c>
      <c r="F18" s="15">
        <v>1692000000</v>
      </c>
      <c r="G18" s="15">
        <v>47000000</v>
      </c>
      <c r="H18" s="439">
        <v>1739000000</v>
      </c>
      <c r="I18" s="189"/>
    </row>
    <row r="19" spans="1:10" ht="15" customHeight="1" x14ac:dyDescent="0.4">
      <c r="A19" s="198" t="s">
        <v>267</v>
      </c>
      <c r="B19" s="52"/>
      <c r="C19" s="52"/>
      <c r="D19" s="52"/>
      <c r="E19" s="52"/>
      <c r="F19" s="52"/>
      <c r="G19" s="52"/>
      <c r="H19" s="435"/>
      <c r="I19" s="189"/>
    </row>
    <row r="20" spans="1:10" ht="15" customHeight="1" x14ac:dyDescent="0.4">
      <c r="A20" s="200" t="s">
        <v>230</v>
      </c>
      <c r="B20" s="211">
        <v>749000000</v>
      </c>
      <c r="C20" s="211">
        <v>660000000</v>
      </c>
      <c r="D20" s="211">
        <v>89000000</v>
      </c>
      <c r="E20" s="211">
        <v>114000000</v>
      </c>
      <c r="F20" s="211">
        <v>-25000000</v>
      </c>
      <c r="G20" s="211">
        <v>2000000</v>
      </c>
      <c r="H20" s="437">
        <v>-23000000</v>
      </c>
      <c r="I20" s="189"/>
    </row>
    <row r="21" spans="1:10" ht="15" customHeight="1" x14ac:dyDescent="0.4">
      <c r="A21" s="205" t="s">
        <v>231</v>
      </c>
      <c r="B21" s="14">
        <v>688000000</v>
      </c>
      <c r="C21" s="14">
        <v>667000000</v>
      </c>
      <c r="D21" s="14">
        <v>21000000</v>
      </c>
      <c r="E21" s="14">
        <v>150000000</v>
      </c>
      <c r="F21" s="14">
        <v>-129000000</v>
      </c>
      <c r="G21" s="14">
        <v>0</v>
      </c>
      <c r="H21" s="438">
        <v>-129000000</v>
      </c>
      <c r="I21" s="189"/>
    </row>
    <row r="22" spans="1:10" ht="15" customHeight="1" x14ac:dyDescent="0.4">
      <c r="A22" s="235" t="s">
        <v>268</v>
      </c>
      <c r="B22" s="15">
        <v>1437000000</v>
      </c>
      <c r="C22" s="15">
        <v>1327000000</v>
      </c>
      <c r="D22" s="15">
        <v>110000000</v>
      </c>
      <c r="E22" s="15">
        <v>264000000</v>
      </c>
      <c r="F22" s="15">
        <v>-154000000</v>
      </c>
      <c r="G22" s="15">
        <v>2000000</v>
      </c>
      <c r="H22" s="439">
        <v>-152000000</v>
      </c>
      <c r="I22" s="189"/>
    </row>
    <row r="23" spans="1:10" ht="15" customHeight="1" x14ac:dyDescent="0.4">
      <c r="A23" s="322" t="s">
        <v>269</v>
      </c>
      <c r="B23" s="99">
        <v>38356000000</v>
      </c>
      <c r="C23" s="99">
        <v>24964000000</v>
      </c>
      <c r="D23" s="99">
        <v>13392000000</v>
      </c>
      <c r="E23" s="99">
        <v>4514000000</v>
      </c>
      <c r="F23" s="99">
        <v>8878000000</v>
      </c>
      <c r="G23" s="23">
        <v>49000000</v>
      </c>
      <c r="H23" s="442">
        <v>8927000000</v>
      </c>
      <c r="I23" s="189"/>
    </row>
    <row r="24" spans="1:10" ht="15" customHeight="1" x14ac:dyDescent="0.4">
      <c r="A24" s="323" t="s">
        <v>270</v>
      </c>
      <c r="B24" s="128" t="s">
        <v>186</v>
      </c>
      <c r="C24" s="128" t="s">
        <v>186</v>
      </c>
      <c r="D24" s="128" t="s">
        <v>186</v>
      </c>
      <c r="E24" s="128" t="s">
        <v>186</v>
      </c>
      <c r="F24" s="128" t="s">
        <v>186</v>
      </c>
      <c r="G24" s="128"/>
      <c r="H24" s="443"/>
      <c r="I24" s="189"/>
    </row>
    <row r="25" spans="1:10" ht="15" customHeight="1" x14ac:dyDescent="0.4">
      <c r="A25" s="200" t="s">
        <v>271</v>
      </c>
      <c r="B25" s="211">
        <v>361000000</v>
      </c>
      <c r="C25" s="211">
        <v>1160000000</v>
      </c>
      <c r="D25" s="211">
        <v>-799000000</v>
      </c>
      <c r="E25" s="211">
        <v>30000000</v>
      </c>
      <c r="F25" s="211">
        <v>-829000000</v>
      </c>
      <c r="G25" s="207"/>
      <c r="H25" s="208"/>
      <c r="I25" s="189"/>
    </row>
    <row r="26" spans="1:10" ht="15" customHeight="1" x14ac:dyDescent="0.4">
      <c r="A26" s="200" t="s">
        <v>246</v>
      </c>
      <c r="B26" s="211">
        <v>6639000000</v>
      </c>
      <c r="C26" s="211">
        <v>5275000000</v>
      </c>
      <c r="D26" s="211">
        <v>1364000000</v>
      </c>
      <c r="E26" s="211">
        <v>148000000</v>
      </c>
      <c r="F26" s="211">
        <v>1216000000</v>
      </c>
      <c r="G26" s="330"/>
      <c r="H26" s="451"/>
      <c r="I26" s="189"/>
      <c r="J26" s="63"/>
    </row>
    <row r="27" spans="1:10" ht="15" customHeight="1" x14ac:dyDescent="0.4">
      <c r="A27" s="200" t="s">
        <v>272</v>
      </c>
      <c r="B27" s="211">
        <v>0</v>
      </c>
      <c r="C27" s="211">
        <v>0</v>
      </c>
      <c r="D27" s="211">
        <v>0</v>
      </c>
      <c r="E27" s="211">
        <v>1069000000</v>
      </c>
      <c r="F27" s="211">
        <v>-1069000000</v>
      </c>
      <c r="G27" s="207"/>
      <c r="H27" s="208"/>
      <c r="I27" s="189"/>
    </row>
    <row r="28" spans="1:10" ht="15" customHeight="1" x14ac:dyDescent="0.4">
      <c r="A28" s="200" t="s">
        <v>273</v>
      </c>
      <c r="B28" s="211">
        <v>0</v>
      </c>
      <c r="C28" s="211">
        <v>4555000000</v>
      </c>
      <c r="D28" s="211">
        <v>-4555000000</v>
      </c>
      <c r="E28" s="211">
        <v>0</v>
      </c>
      <c r="F28" s="211">
        <v>-4555000000</v>
      </c>
      <c r="G28" s="207"/>
      <c r="H28" s="208"/>
      <c r="I28" s="189"/>
    </row>
    <row r="29" spans="1:10" ht="15" customHeight="1" x14ac:dyDescent="0.4">
      <c r="A29" s="205" t="s">
        <v>274</v>
      </c>
      <c r="B29" s="14">
        <v>-1311000000</v>
      </c>
      <c r="C29" s="14">
        <v>-939000000</v>
      </c>
      <c r="D29" s="14">
        <v>-372000000</v>
      </c>
      <c r="E29" s="14">
        <v>0</v>
      </c>
      <c r="F29" s="14">
        <v>-372000000</v>
      </c>
      <c r="G29" s="207"/>
      <c r="H29" s="208"/>
      <c r="I29" s="189"/>
    </row>
    <row r="30" spans="1:10" ht="15" customHeight="1" x14ac:dyDescent="0.4">
      <c r="A30" s="322" t="s">
        <v>0</v>
      </c>
      <c r="B30" s="23">
        <v>44045000000</v>
      </c>
      <c r="C30" s="23">
        <v>35015000000</v>
      </c>
      <c r="D30" s="23">
        <v>9030000000</v>
      </c>
      <c r="E30" s="23">
        <v>5761000000</v>
      </c>
      <c r="F30" s="23">
        <v>3269000000</v>
      </c>
      <c r="G30" s="207"/>
      <c r="H30" s="208"/>
      <c r="I30" s="189"/>
    </row>
    <row r="31" spans="1:10" ht="15" customHeight="1" x14ac:dyDescent="0.4">
      <c r="A31" s="444"/>
      <c r="B31" s="129"/>
      <c r="C31" s="129"/>
      <c r="D31" s="129"/>
      <c r="E31" s="129"/>
      <c r="F31" s="129"/>
      <c r="G31" s="207"/>
      <c r="H31" s="208"/>
      <c r="I31" s="189"/>
    </row>
    <row r="32" spans="1:10" ht="15" customHeight="1" x14ac:dyDescent="0.4">
      <c r="A32" s="445">
        <v>44012</v>
      </c>
      <c r="B32" s="207"/>
      <c r="C32" s="207"/>
      <c r="D32" s="207"/>
      <c r="E32" s="207"/>
      <c r="F32" s="207"/>
      <c r="G32" s="207"/>
      <c r="H32" s="208"/>
      <c r="I32" s="189"/>
    </row>
    <row r="33" spans="1:9" ht="43.35" customHeight="1" x14ac:dyDescent="0.4">
      <c r="A33" s="235"/>
      <c r="B33" s="186" t="s">
        <v>253</v>
      </c>
      <c r="C33" s="186" t="s">
        <v>275</v>
      </c>
      <c r="D33" s="186" t="s">
        <v>255</v>
      </c>
      <c r="E33" s="186" t="s">
        <v>276</v>
      </c>
      <c r="F33" s="186" t="s">
        <v>241</v>
      </c>
      <c r="G33" s="186" t="s">
        <v>258</v>
      </c>
      <c r="H33" s="434" t="s">
        <v>277</v>
      </c>
      <c r="I33" s="189"/>
    </row>
    <row r="34" spans="1:9" ht="15" customHeight="1" x14ac:dyDescent="0.4">
      <c r="A34" s="198" t="s">
        <v>260</v>
      </c>
      <c r="B34" s="52"/>
      <c r="C34" s="52"/>
      <c r="D34" s="52"/>
      <c r="E34" s="52"/>
      <c r="F34" s="52"/>
      <c r="G34" s="52"/>
      <c r="H34" s="435"/>
      <c r="I34" s="189"/>
    </row>
    <row r="35" spans="1:9" ht="15" customHeight="1" x14ac:dyDescent="0.4">
      <c r="A35" s="200" t="s">
        <v>159</v>
      </c>
      <c r="B35" s="202">
        <v>17149000000</v>
      </c>
      <c r="C35" s="202">
        <v>9332000000</v>
      </c>
      <c r="D35" s="202">
        <v>7817000000</v>
      </c>
      <c r="E35" s="202">
        <v>2012000000</v>
      </c>
      <c r="F35" s="202">
        <v>5805000000</v>
      </c>
      <c r="G35" s="202">
        <v>0</v>
      </c>
      <c r="H35" s="232">
        <v>5805000000</v>
      </c>
      <c r="I35" s="189"/>
    </row>
    <row r="36" spans="1:9" ht="15" customHeight="1" x14ac:dyDescent="0.4">
      <c r="A36" s="200" t="s">
        <v>160</v>
      </c>
      <c r="B36" s="212">
        <v>3051000000</v>
      </c>
      <c r="C36" s="212">
        <v>1928000000</v>
      </c>
      <c r="D36" s="212">
        <v>1123000000</v>
      </c>
      <c r="E36" s="212">
        <v>730000000</v>
      </c>
      <c r="F36" s="212">
        <v>393000000</v>
      </c>
      <c r="G36" s="212">
        <v>0</v>
      </c>
      <c r="H36" s="233">
        <v>393000000</v>
      </c>
      <c r="I36" s="189"/>
    </row>
    <row r="37" spans="1:9" ht="15" customHeight="1" x14ac:dyDescent="0.4">
      <c r="A37" s="205" t="s">
        <v>161</v>
      </c>
      <c r="B37" s="21">
        <v>6305000000</v>
      </c>
      <c r="C37" s="21">
        <v>3714000000</v>
      </c>
      <c r="D37" s="21">
        <v>2591000000</v>
      </c>
      <c r="E37" s="21">
        <v>1301000000</v>
      </c>
      <c r="F37" s="21">
        <v>1290000000</v>
      </c>
      <c r="G37" s="21">
        <v>0</v>
      </c>
      <c r="H37" s="234">
        <v>1290000000</v>
      </c>
      <c r="I37" s="189"/>
    </row>
    <row r="38" spans="1:9" ht="15" customHeight="1" x14ac:dyDescent="0.4">
      <c r="A38" s="235" t="s">
        <v>261</v>
      </c>
      <c r="B38" s="22">
        <v>26505000000</v>
      </c>
      <c r="C38" s="22">
        <v>14974000000</v>
      </c>
      <c r="D38" s="22">
        <v>11531000000</v>
      </c>
      <c r="E38" s="22">
        <v>4043000000</v>
      </c>
      <c r="F38" s="22">
        <v>7488000000</v>
      </c>
      <c r="G38" s="22">
        <v>0</v>
      </c>
      <c r="H38" s="236">
        <v>7488000000</v>
      </c>
      <c r="I38" s="189"/>
    </row>
    <row r="39" spans="1:9" ht="15" hidden="1" customHeight="1" x14ac:dyDescent="0.4">
      <c r="A39" s="198" t="s">
        <v>262</v>
      </c>
      <c r="B39" s="36"/>
      <c r="C39" s="36"/>
      <c r="D39" s="36"/>
      <c r="E39" s="36"/>
      <c r="F39" s="36"/>
      <c r="G39" s="36"/>
      <c r="H39" s="199"/>
      <c r="I39" s="189"/>
    </row>
    <row r="40" spans="1:9" ht="15" hidden="1" customHeight="1" x14ac:dyDescent="0.4">
      <c r="A40" s="200" t="s">
        <v>263</v>
      </c>
      <c r="B40" s="258"/>
      <c r="C40" s="258"/>
      <c r="D40" s="258"/>
      <c r="E40" s="258"/>
      <c r="F40" s="258"/>
      <c r="G40" s="258"/>
      <c r="H40" s="446"/>
      <c r="I40" s="189"/>
    </row>
    <row r="41" spans="1:9" ht="15" hidden="1" customHeight="1" x14ac:dyDescent="0.4">
      <c r="A41" s="200" t="s">
        <v>264</v>
      </c>
      <c r="B41" s="258"/>
      <c r="C41" s="258"/>
      <c r="D41" s="258"/>
      <c r="E41" s="258"/>
      <c r="F41" s="258"/>
      <c r="G41" s="258"/>
      <c r="H41" s="446"/>
      <c r="I41" s="189"/>
    </row>
    <row r="42" spans="1:9" ht="15" hidden="1" customHeight="1" x14ac:dyDescent="0.4">
      <c r="A42" s="200" t="s">
        <v>265</v>
      </c>
      <c r="B42" s="258"/>
      <c r="C42" s="258"/>
      <c r="D42" s="258"/>
      <c r="E42" s="258"/>
      <c r="F42" s="258"/>
      <c r="G42" s="258"/>
      <c r="H42" s="446"/>
      <c r="I42" s="189"/>
    </row>
    <row r="43" spans="1:9" ht="15" hidden="1" customHeight="1" x14ac:dyDescent="0.4">
      <c r="A43" s="205" t="s">
        <v>266</v>
      </c>
      <c r="B43" s="107"/>
      <c r="C43" s="107"/>
      <c r="D43" s="107"/>
      <c r="E43" s="107"/>
      <c r="F43" s="107"/>
      <c r="G43" s="107"/>
      <c r="H43" s="447"/>
      <c r="I43" s="189"/>
    </row>
    <row r="44" spans="1:9" ht="15" customHeight="1" x14ac:dyDescent="0.4">
      <c r="A44" s="213" t="s">
        <v>262</v>
      </c>
      <c r="B44" s="22">
        <v>6728000000</v>
      </c>
      <c r="C44" s="22">
        <v>4656000000</v>
      </c>
      <c r="D44" s="22">
        <v>2072000000</v>
      </c>
      <c r="E44" s="22">
        <v>164000000</v>
      </c>
      <c r="F44" s="22">
        <v>1908000000</v>
      </c>
      <c r="G44" s="22">
        <v>4000000</v>
      </c>
      <c r="H44" s="236">
        <v>1912000000</v>
      </c>
      <c r="I44" s="189"/>
    </row>
    <row r="45" spans="1:9" ht="15" customHeight="1" x14ac:dyDescent="0.4">
      <c r="A45" s="198" t="s">
        <v>267</v>
      </c>
      <c r="B45" s="36"/>
      <c r="C45" s="36"/>
      <c r="D45" s="36"/>
      <c r="E45" s="36"/>
      <c r="F45" s="36"/>
      <c r="G45" s="36"/>
      <c r="H45" s="199"/>
      <c r="I45" s="189"/>
    </row>
    <row r="46" spans="1:9" ht="15" customHeight="1" x14ac:dyDescent="0.4">
      <c r="A46" s="200" t="s">
        <v>230</v>
      </c>
      <c r="B46" s="212">
        <v>752000000</v>
      </c>
      <c r="C46" s="212">
        <v>661000000</v>
      </c>
      <c r="D46" s="212">
        <v>91000000</v>
      </c>
      <c r="E46" s="212">
        <v>127000000</v>
      </c>
      <c r="F46" s="212">
        <v>-36000000</v>
      </c>
      <c r="G46" s="212">
        <v>8000000</v>
      </c>
      <c r="H46" s="233">
        <v>-28000000</v>
      </c>
      <c r="I46" s="189"/>
    </row>
    <row r="47" spans="1:9" ht="15" customHeight="1" x14ac:dyDescent="0.4">
      <c r="A47" s="205" t="s">
        <v>231</v>
      </c>
      <c r="B47" s="21">
        <v>480000000</v>
      </c>
      <c r="C47" s="21">
        <v>538000000</v>
      </c>
      <c r="D47" s="21">
        <v>-58000000</v>
      </c>
      <c r="E47" s="21">
        <v>115000000</v>
      </c>
      <c r="F47" s="21">
        <v>-173000000</v>
      </c>
      <c r="G47" s="21">
        <v>0</v>
      </c>
      <c r="H47" s="234">
        <v>-173000000</v>
      </c>
      <c r="I47" s="189"/>
    </row>
    <row r="48" spans="1:9" ht="15" customHeight="1" x14ac:dyDescent="0.4">
      <c r="A48" s="235" t="s">
        <v>268</v>
      </c>
      <c r="B48" s="22">
        <v>1232000000</v>
      </c>
      <c r="C48" s="22">
        <v>1199000000</v>
      </c>
      <c r="D48" s="22">
        <v>33000000</v>
      </c>
      <c r="E48" s="22">
        <v>242000000</v>
      </c>
      <c r="F48" s="22">
        <v>-209000000</v>
      </c>
      <c r="G48" s="22">
        <v>8000000</v>
      </c>
      <c r="H48" s="236">
        <v>-201000000</v>
      </c>
      <c r="I48" s="189"/>
    </row>
    <row r="49" spans="1:9" ht="15" customHeight="1" x14ac:dyDescent="0.4">
      <c r="A49" s="322" t="s">
        <v>269</v>
      </c>
      <c r="B49" s="100">
        <v>34465000000</v>
      </c>
      <c r="C49" s="100">
        <v>20829000000</v>
      </c>
      <c r="D49" s="100">
        <v>13636000000</v>
      </c>
      <c r="E49" s="100">
        <v>4449000000</v>
      </c>
      <c r="F49" s="100">
        <v>9187000000</v>
      </c>
      <c r="G49" s="24">
        <v>12000000</v>
      </c>
      <c r="H49" s="238">
        <v>9199000000</v>
      </c>
      <c r="I49" s="189"/>
    </row>
    <row r="50" spans="1:9" ht="15" customHeight="1" x14ac:dyDescent="0.4">
      <c r="A50" s="323" t="s">
        <v>270</v>
      </c>
      <c r="B50" s="129" t="s">
        <v>186</v>
      </c>
      <c r="C50" s="129" t="s">
        <v>186</v>
      </c>
      <c r="D50" s="129" t="s">
        <v>186</v>
      </c>
      <c r="E50" s="129" t="s">
        <v>186</v>
      </c>
      <c r="F50" s="129" t="s">
        <v>186</v>
      </c>
      <c r="G50" s="129"/>
      <c r="H50" s="448"/>
      <c r="I50" s="189"/>
    </row>
    <row r="51" spans="1:9" ht="15" customHeight="1" x14ac:dyDescent="0.4">
      <c r="A51" s="200" t="s">
        <v>271</v>
      </c>
      <c r="B51" s="212">
        <v>589000000</v>
      </c>
      <c r="C51" s="212">
        <v>1069000000</v>
      </c>
      <c r="D51" s="212">
        <v>-480000000</v>
      </c>
      <c r="E51" s="212">
        <v>99000000</v>
      </c>
      <c r="F51" s="212">
        <v>-579000000</v>
      </c>
      <c r="G51" s="207"/>
      <c r="H51" s="208"/>
      <c r="I51" s="189"/>
    </row>
    <row r="52" spans="1:9" ht="15" customHeight="1" x14ac:dyDescent="0.4">
      <c r="A52" s="200" t="s">
        <v>246</v>
      </c>
      <c r="B52" s="212">
        <v>7021000000</v>
      </c>
      <c r="C52" s="212">
        <v>5809000000</v>
      </c>
      <c r="D52" s="212">
        <v>1212000000</v>
      </c>
      <c r="E52" s="212">
        <v>593000000</v>
      </c>
      <c r="F52" s="212">
        <v>619000000</v>
      </c>
      <c r="G52" s="207"/>
      <c r="H52" s="208"/>
      <c r="I52" s="189"/>
    </row>
    <row r="53" spans="1:9" ht="15" customHeight="1" x14ac:dyDescent="0.4">
      <c r="A53" s="200" t="s">
        <v>272</v>
      </c>
      <c r="B53" s="212">
        <v>0</v>
      </c>
      <c r="C53" s="212">
        <v>211000000</v>
      </c>
      <c r="D53" s="212">
        <v>-211000000</v>
      </c>
      <c r="E53" s="212">
        <v>2145000000</v>
      </c>
      <c r="F53" s="212">
        <v>-2356000000</v>
      </c>
      <c r="G53" s="207"/>
      <c r="H53" s="208"/>
      <c r="I53" s="189"/>
    </row>
    <row r="54" spans="1:9" ht="15" customHeight="1" x14ac:dyDescent="0.4">
      <c r="A54" s="200" t="s">
        <v>273</v>
      </c>
      <c r="B54" s="212">
        <v>0</v>
      </c>
      <c r="C54" s="212">
        <v>3084000000</v>
      </c>
      <c r="D54" s="212">
        <v>-3084000000</v>
      </c>
      <c r="E54" s="212">
        <v>0</v>
      </c>
      <c r="F54" s="212">
        <v>-3084000000</v>
      </c>
      <c r="G54" s="207"/>
      <c r="H54" s="208"/>
      <c r="I54" s="189"/>
    </row>
    <row r="55" spans="1:9" ht="15" customHeight="1" x14ac:dyDescent="0.4">
      <c r="A55" s="205" t="s">
        <v>274</v>
      </c>
      <c r="B55" s="21">
        <v>-1125000000</v>
      </c>
      <c r="C55" s="21">
        <v>-869000000</v>
      </c>
      <c r="D55" s="21">
        <v>-256000000</v>
      </c>
      <c r="E55" s="21">
        <v>-1000000</v>
      </c>
      <c r="F55" s="21">
        <v>-255000000</v>
      </c>
      <c r="G55" s="207"/>
      <c r="H55" s="208"/>
      <c r="I55" s="189"/>
    </row>
    <row r="56" spans="1:9" ht="15" customHeight="1" x14ac:dyDescent="0.4">
      <c r="A56" s="322" t="s">
        <v>0</v>
      </c>
      <c r="B56" s="24">
        <v>40950000000</v>
      </c>
      <c r="C56" s="24">
        <v>30133000000</v>
      </c>
      <c r="D56" s="24">
        <v>10817000000</v>
      </c>
      <c r="E56" s="24">
        <v>7285000000</v>
      </c>
      <c r="F56" s="24">
        <v>3532000000</v>
      </c>
      <c r="G56" s="207"/>
      <c r="H56" s="208"/>
      <c r="I56" s="189"/>
    </row>
    <row r="57" spans="1:9" ht="15" customHeight="1" x14ac:dyDescent="0.4">
      <c r="A57" s="418"/>
      <c r="B57" s="283"/>
      <c r="C57" s="283"/>
      <c r="D57" s="283"/>
      <c r="E57" s="283"/>
      <c r="F57" s="283"/>
      <c r="G57" s="252"/>
      <c r="H57" s="284"/>
      <c r="I57" s="189"/>
    </row>
    <row r="58" spans="1:9" x14ac:dyDescent="0.4">
      <c r="A58" s="189"/>
      <c r="B58" s="189"/>
      <c r="C58" s="189"/>
      <c r="D58" s="189"/>
      <c r="E58" s="189"/>
      <c r="F58" s="189"/>
      <c r="G58" s="189"/>
      <c r="H58" s="189"/>
    </row>
  </sheetData>
  <mergeCells count="2">
    <mergeCell ref="A1:H1"/>
    <mergeCell ref="A3:H3"/>
  </mergeCells>
  <printOptions horizontalCentered="1"/>
  <pageMargins left="0.75" right="0.75" top="1" bottom="1" header="0.5" footer="0.5"/>
  <pageSetup scale="72" orientation="portrait" r:id="rId1"/>
  <colBreaks count="1" manualBreakCount="1">
    <brk id="8" max="1048575" man="1"/>
  </colBreaks>
  <tableParts count="2">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58"/>
  <sheetViews>
    <sheetView showRuler="0" zoomScaleNormal="100" workbookViewId="0">
      <selection sqref="A1:H1"/>
    </sheetView>
  </sheetViews>
  <sheetFormatPr defaultColWidth="13.703125" defaultRowHeight="12.7" x14ac:dyDescent="0.4"/>
  <cols>
    <col min="1" max="1" width="30.87890625" customWidth="1"/>
  </cols>
  <sheetData>
    <row r="1" spans="1:9" ht="15" customHeight="1" x14ac:dyDescent="0.45">
      <c r="A1" s="485" t="s">
        <v>251</v>
      </c>
      <c r="B1" s="454"/>
      <c r="C1" s="454"/>
      <c r="D1" s="454"/>
      <c r="E1" s="454"/>
      <c r="F1" s="454"/>
      <c r="G1" s="454"/>
      <c r="H1" s="454"/>
    </row>
    <row r="2" spans="1:9" ht="15" customHeight="1" x14ac:dyDescent="0.4"/>
    <row r="3" spans="1:9" ht="15" customHeight="1" x14ac:dyDescent="0.4">
      <c r="A3" s="455" t="s">
        <v>278</v>
      </c>
      <c r="B3" s="456"/>
      <c r="C3" s="456"/>
      <c r="D3" s="456"/>
      <c r="E3" s="456"/>
      <c r="F3" s="456"/>
      <c r="G3" s="456"/>
      <c r="H3" s="457"/>
      <c r="I3" s="189"/>
    </row>
    <row r="4" spans="1:9" ht="15" customHeight="1" x14ac:dyDescent="0.4">
      <c r="A4" s="191" t="s">
        <v>39</v>
      </c>
      <c r="B4" s="187"/>
      <c r="C4" s="187"/>
      <c r="D4" s="187"/>
      <c r="E4" s="187"/>
      <c r="F4" s="187"/>
      <c r="G4" s="187"/>
      <c r="H4" s="432"/>
      <c r="I4" s="189"/>
    </row>
    <row r="5" spans="1:9" ht="15" customHeight="1" x14ac:dyDescent="0.4">
      <c r="A5" s="193" t="s">
        <v>4</v>
      </c>
      <c r="B5" s="207"/>
      <c r="C5" s="207"/>
      <c r="D5" s="207"/>
      <c r="E5" s="207"/>
      <c r="F5" s="207"/>
      <c r="G5" s="207"/>
      <c r="H5" s="208"/>
      <c r="I5" s="189"/>
    </row>
    <row r="6" spans="1:9" ht="15" customHeight="1" x14ac:dyDescent="0.4">
      <c r="A6" s="433">
        <v>44377</v>
      </c>
      <c r="B6" s="207"/>
      <c r="C6" s="207"/>
      <c r="D6" s="207"/>
      <c r="E6" s="207"/>
      <c r="F6" s="207"/>
      <c r="G6" s="207"/>
      <c r="H6" s="208"/>
      <c r="I6" s="189"/>
    </row>
    <row r="7" spans="1:9" ht="49.2" customHeight="1" x14ac:dyDescent="0.4">
      <c r="A7" s="235"/>
      <c r="B7" s="186" t="s">
        <v>253</v>
      </c>
      <c r="C7" s="186" t="s">
        <v>254</v>
      </c>
      <c r="D7" s="186" t="s">
        <v>255</v>
      </c>
      <c r="E7" s="186" t="s">
        <v>256</v>
      </c>
      <c r="F7" s="186" t="s">
        <v>257</v>
      </c>
      <c r="G7" s="186" t="s">
        <v>258</v>
      </c>
      <c r="H7" s="434" t="s">
        <v>259</v>
      </c>
      <c r="I7" s="189"/>
    </row>
    <row r="8" spans="1:9" ht="15.75" customHeight="1" x14ac:dyDescent="0.4">
      <c r="A8" s="198" t="s">
        <v>260</v>
      </c>
      <c r="B8" s="52"/>
      <c r="C8" s="52"/>
      <c r="D8" s="52"/>
      <c r="E8" s="52"/>
      <c r="F8" s="52"/>
      <c r="G8" s="52"/>
      <c r="H8" s="435"/>
      <c r="I8" s="189"/>
    </row>
    <row r="9" spans="1:9" ht="15.75" customHeight="1" x14ac:dyDescent="0.4">
      <c r="A9" s="200" t="s">
        <v>159</v>
      </c>
      <c r="B9" s="201">
        <v>37970000000</v>
      </c>
      <c r="C9" s="201">
        <v>21929000000</v>
      </c>
      <c r="D9" s="201">
        <v>16041000000</v>
      </c>
      <c r="E9" s="201">
        <v>4037000000</v>
      </c>
      <c r="F9" s="201">
        <v>12004000000</v>
      </c>
      <c r="G9" s="201">
        <v>0</v>
      </c>
      <c r="H9" s="436">
        <v>12004000000</v>
      </c>
      <c r="I9" s="189"/>
    </row>
    <row r="10" spans="1:9" ht="15.75" customHeight="1" x14ac:dyDescent="0.4">
      <c r="A10" s="200" t="s">
        <v>160</v>
      </c>
      <c r="B10" s="211">
        <v>6238000000</v>
      </c>
      <c r="C10" s="211">
        <v>4114000000</v>
      </c>
      <c r="D10" s="211">
        <v>2124000000</v>
      </c>
      <c r="E10" s="211">
        <v>1531000000</v>
      </c>
      <c r="F10" s="211">
        <v>593000000</v>
      </c>
      <c r="G10" s="211">
        <v>0</v>
      </c>
      <c r="H10" s="437">
        <v>593000000</v>
      </c>
      <c r="I10" s="189"/>
    </row>
    <row r="11" spans="1:9" ht="15.75" customHeight="1" x14ac:dyDescent="0.4">
      <c r="A11" s="205" t="s">
        <v>161</v>
      </c>
      <c r="B11" s="14">
        <v>12098000000</v>
      </c>
      <c r="C11" s="14">
        <v>7419000000</v>
      </c>
      <c r="D11" s="14">
        <v>4679000000</v>
      </c>
      <c r="E11" s="14">
        <v>2571000000</v>
      </c>
      <c r="F11" s="14">
        <v>2108000000</v>
      </c>
      <c r="G11" s="14">
        <v>0</v>
      </c>
      <c r="H11" s="438">
        <v>2108000000</v>
      </c>
      <c r="I11" s="189"/>
    </row>
    <row r="12" spans="1:9" ht="15.75" customHeight="1" x14ac:dyDescent="0.4">
      <c r="A12" s="235" t="s">
        <v>261</v>
      </c>
      <c r="B12" s="15">
        <v>56306000000</v>
      </c>
      <c r="C12" s="15">
        <v>33462000000</v>
      </c>
      <c r="D12" s="15">
        <v>22844000000</v>
      </c>
      <c r="E12" s="15">
        <v>8139000000</v>
      </c>
      <c r="F12" s="15">
        <v>14705000000</v>
      </c>
      <c r="G12" s="15">
        <v>0</v>
      </c>
      <c r="H12" s="439">
        <v>14705000000</v>
      </c>
      <c r="I12" s="189"/>
    </row>
    <row r="13" spans="1:9" ht="15.75" hidden="1" customHeight="1" x14ac:dyDescent="0.4">
      <c r="A13" s="198" t="s">
        <v>262</v>
      </c>
      <c r="B13" s="52"/>
      <c r="C13" s="52"/>
      <c r="D13" s="52"/>
      <c r="E13" s="52"/>
      <c r="F13" s="52"/>
      <c r="G13" s="52"/>
      <c r="H13" s="435"/>
      <c r="I13" s="189"/>
    </row>
    <row r="14" spans="1:9" ht="15.75" hidden="1" customHeight="1" x14ac:dyDescent="0.4">
      <c r="A14" s="200" t="s">
        <v>263</v>
      </c>
      <c r="B14" s="257"/>
      <c r="C14" s="257"/>
      <c r="D14" s="257"/>
      <c r="E14" s="257"/>
      <c r="F14" s="257"/>
      <c r="G14" s="257"/>
      <c r="H14" s="440"/>
      <c r="I14" s="189"/>
    </row>
    <row r="15" spans="1:9" ht="15.75" hidden="1" customHeight="1" x14ac:dyDescent="0.4">
      <c r="A15" s="200" t="s">
        <v>264</v>
      </c>
      <c r="B15" s="257"/>
      <c r="C15" s="257"/>
      <c r="D15" s="257"/>
      <c r="E15" s="257"/>
      <c r="F15" s="257"/>
      <c r="G15" s="257"/>
      <c r="H15" s="440"/>
      <c r="I15" s="189"/>
    </row>
    <row r="16" spans="1:9" ht="15.75" hidden="1" customHeight="1" x14ac:dyDescent="0.4">
      <c r="A16" s="200" t="s">
        <v>265</v>
      </c>
      <c r="B16" s="257"/>
      <c r="C16" s="257"/>
      <c r="D16" s="257"/>
      <c r="E16" s="257"/>
      <c r="F16" s="257"/>
      <c r="G16" s="257"/>
      <c r="H16" s="440"/>
      <c r="I16" s="189"/>
    </row>
    <row r="17" spans="1:9" ht="15.75" hidden="1" customHeight="1" x14ac:dyDescent="0.4">
      <c r="A17" s="205" t="s">
        <v>266</v>
      </c>
      <c r="B17" s="106"/>
      <c r="C17" s="106"/>
      <c r="D17" s="106"/>
      <c r="E17" s="106"/>
      <c r="F17" s="106"/>
      <c r="G17" s="106"/>
      <c r="H17" s="441"/>
      <c r="I17" s="189"/>
    </row>
    <row r="18" spans="1:9" ht="15.75" customHeight="1" x14ac:dyDescent="0.4">
      <c r="A18" s="213" t="s">
        <v>262</v>
      </c>
      <c r="B18" s="15">
        <v>17317000000</v>
      </c>
      <c r="C18" s="15">
        <v>13337000000</v>
      </c>
      <c r="D18" s="15">
        <v>3980000000</v>
      </c>
      <c r="E18" s="15">
        <v>328000000</v>
      </c>
      <c r="F18" s="15">
        <v>3652000000</v>
      </c>
      <c r="G18" s="15">
        <v>117000000</v>
      </c>
      <c r="H18" s="439">
        <v>3769000000</v>
      </c>
      <c r="I18" s="189"/>
    </row>
    <row r="19" spans="1:9" ht="15.75" customHeight="1" x14ac:dyDescent="0.4">
      <c r="A19" s="198" t="s">
        <v>267</v>
      </c>
      <c r="B19" s="52"/>
      <c r="C19" s="52"/>
      <c r="D19" s="52"/>
      <c r="E19" s="52"/>
      <c r="F19" s="52"/>
      <c r="G19" s="52"/>
      <c r="H19" s="435"/>
      <c r="I19" s="189"/>
    </row>
    <row r="20" spans="1:9" ht="15.75" customHeight="1" x14ac:dyDescent="0.4">
      <c r="A20" s="200" t="s">
        <v>230</v>
      </c>
      <c r="B20" s="211">
        <v>1492000000</v>
      </c>
      <c r="C20" s="211">
        <v>1321000000</v>
      </c>
      <c r="D20" s="211">
        <v>171000000</v>
      </c>
      <c r="E20" s="211">
        <v>231000000</v>
      </c>
      <c r="F20" s="211">
        <v>-60000000</v>
      </c>
      <c r="G20" s="211">
        <v>-2000000</v>
      </c>
      <c r="H20" s="437">
        <v>-62000000</v>
      </c>
      <c r="I20" s="189"/>
    </row>
    <row r="21" spans="1:9" ht="15.75" customHeight="1" x14ac:dyDescent="0.4">
      <c r="A21" s="205" t="s">
        <v>231</v>
      </c>
      <c r="B21" s="14">
        <v>1319000000</v>
      </c>
      <c r="C21" s="14">
        <v>1287000000</v>
      </c>
      <c r="D21" s="14">
        <v>32000000</v>
      </c>
      <c r="E21" s="14">
        <v>295000000</v>
      </c>
      <c r="F21" s="14">
        <v>-263000000</v>
      </c>
      <c r="G21" s="14">
        <v>0</v>
      </c>
      <c r="H21" s="438">
        <v>-263000000</v>
      </c>
      <c r="I21" s="189"/>
    </row>
    <row r="22" spans="1:9" ht="15.75" customHeight="1" x14ac:dyDescent="0.4">
      <c r="A22" s="235" t="s">
        <v>268</v>
      </c>
      <c r="B22" s="15">
        <v>2811000000</v>
      </c>
      <c r="C22" s="15">
        <v>2608000000</v>
      </c>
      <c r="D22" s="15">
        <v>203000000</v>
      </c>
      <c r="E22" s="15">
        <v>526000000</v>
      </c>
      <c r="F22" s="15">
        <v>-323000000</v>
      </c>
      <c r="G22" s="15">
        <v>-2000000</v>
      </c>
      <c r="H22" s="439">
        <v>-325000000</v>
      </c>
      <c r="I22" s="189"/>
    </row>
    <row r="23" spans="1:9" ht="15.75" customHeight="1" x14ac:dyDescent="0.4">
      <c r="A23" s="322" t="s">
        <v>269</v>
      </c>
      <c r="B23" s="99">
        <v>76434000000</v>
      </c>
      <c r="C23" s="99">
        <v>49407000000</v>
      </c>
      <c r="D23" s="99">
        <v>27027000000</v>
      </c>
      <c r="E23" s="99">
        <v>8993000000</v>
      </c>
      <c r="F23" s="99">
        <v>18034000000</v>
      </c>
      <c r="G23" s="23">
        <v>115000000</v>
      </c>
      <c r="H23" s="442">
        <v>18149000000</v>
      </c>
      <c r="I23" s="189"/>
    </row>
    <row r="24" spans="1:9" ht="15.75" customHeight="1" x14ac:dyDescent="0.4">
      <c r="A24" s="323" t="s">
        <v>270</v>
      </c>
      <c r="B24" s="128" t="s">
        <v>186</v>
      </c>
      <c r="C24" s="128" t="s">
        <v>186</v>
      </c>
      <c r="D24" s="128" t="s">
        <v>186</v>
      </c>
      <c r="E24" s="128" t="s">
        <v>186</v>
      </c>
      <c r="F24" s="128" t="s">
        <v>186</v>
      </c>
      <c r="G24" s="128"/>
      <c r="H24" s="443"/>
      <c r="I24" s="189"/>
    </row>
    <row r="25" spans="1:9" ht="15.75" customHeight="1" x14ac:dyDescent="0.4">
      <c r="A25" s="200" t="s">
        <v>271</v>
      </c>
      <c r="B25" s="211">
        <v>787000000</v>
      </c>
      <c r="C25" s="211">
        <v>2373000000</v>
      </c>
      <c r="D25" s="211">
        <v>-1586000000</v>
      </c>
      <c r="E25" s="211">
        <v>65000000</v>
      </c>
      <c r="F25" s="211">
        <v>-1651000000</v>
      </c>
      <c r="G25" s="207"/>
      <c r="H25" s="208"/>
      <c r="I25" s="189"/>
    </row>
    <row r="26" spans="1:9" ht="15.75" customHeight="1" x14ac:dyDescent="0.4">
      <c r="A26" s="200" t="s">
        <v>246</v>
      </c>
      <c r="B26" s="211">
        <v>13364000000</v>
      </c>
      <c r="C26" s="211">
        <v>10935000000</v>
      </c>
      <c r="D26" s="211">
        <v>2429000000</v>
      </c>
      <c r="E26" s="211">
        <v>312000000</v>
      </c>
      <c r="F26" s="211">
        <v>2117000000</v>
      </c>
      <c r="G26" s="207"/>
      <c r="H26" s="208"/>
      <c r="I26" s="189"/>
    </row>
    <row r="27" spans="1:9" ht="15.75" customHeight="1" x14ac:dyDescent="0.4">
      <c r="A27" s="200" t="s">
        <v>272</v>
      </c>
      <c r="B27" s="211">
        <v>0</v>
      </c>
      <c r="C27" s="211">
        <v>37000000</v>
      </c>
      <c r="D27" s="211">
        <v>-37000000</v>
      </c>
      <c r="E27" s="211">
        <v>2200000000</v>
      </c>
      <c r="F27" s="211">
        <v>-2237000000</v>
      </c>
      <c r="G27" s="207"/>
      <c r="H27" s="208"/>
      <c r="I27" s="189"/>
    </row>
    <row r="28" spans="1:9" ht="15.75" customHeight="1" x14ac:dyDescent="0.4">
      <c r="A28" s="200" t="s">
        <v>273</v>
      </c>
      <c r="B28" s="211">
        <v>0</v>
      </c>
      <c r="C28" s="211">
        <v>4612000000</v>
      </c>
      <c r="D28" s="211">
        <v>-4612000000</v>
      </c>
      <c r="E28" s="211">
        <v>0</v>
      </c>
      <c r="F28" s="211">
        <v>-4612000000</v>
      </c>
      <c r="G28" s="207"/>
      <c r="H28" s="208"/>
      <c r="I28" s="189"/>
    </row>
    <row r="29" spans="1:9" ht="15.75" customHeight="1" x14ac:dyDescent="0.4">
      <c r="A29" s="205" t="s">
        <v>274</v>
      </c>
      <c r="B29" s="14">
        <v>-2601000000</v>
      </c>
      <c r="C29" s="14">
        <v>-1880000000</v>
      </c>
      <c r="D29" s="14">
        <v>-721000000</v>
      </c>
      <c r="E29" s="14">
        <v>0</v>
      </c>
      <c r="F29" s="14">
        <v>-721000000</v>
      </c>
      <c r="G29" s="207"/>
      <c r="H29" s="208"/>
      <c r="I29" s="189"/>
    </row>
    <row r="30" spans="1:9" ht="15.75" customHeight="1" x14ac:dyDescent="0.4">
      <c r="A30" s="322" t="s">
        <v>0</v>
      </c>
      <c r="B30" s="23">
        <v>87984000000</v>
      </c>
      <c r="C30" s="23">
        <v>65484000000</v>
      </c>
      <c r="D30" s="23">
        <v>22500000000</v>
      </c>
      <c r="E30" s="23">
        <v>11570000000</v>
      </c>
      <c r="F30" s="23">
        <v>10930000000</v>
      </c>
      <c r="G30" s="207"/>
      <c r="H30" s="208"/>
      <c r="I30" s="189"/>
    </row>
    <row r="31" spans="1:9" ht="15.75" customHeight="1" x14ac:dyDescent="0.4">
      <c r="A31" s="444"/>
      <c r="B31" s="129"/>
      <c r="C31" s="129"/>
      <c r="D31" s="129"/>
      <c r="E31" s="129"/>
      <c r="F31" s="129"/>
      <c r="G31" s="207"/>
      <c r="H31" s="208"/>
      <c r="I31" s="189"/>
    </row>
    <row r="32" spans="1:9" ht="15.75" customHeight="1" x14ac:dyDescent="0.4">
      <c r="A32" s="445">
        <v>44012</v>
      </c>
      <c r="B32" s="207"/>
      <c r="C32" s="207"/>
      <c r="D32" s="207"/>
      <c r="E32" s="207"/>
      <c r="F32" s="207"/>
      <c r="G32" s="207"/>
      <c r="H32" s="208"/>
      <c r="I32" s="189"/>
    </row>
    <row r="33" spans="1:9" ht="49.2" customHeight="1" x14ac:dyDescent="0.4">
      <c r="A33" s="235"/>
      <c r="B33" s="186" t="s">
        <v>253</v>
      </c>
      <c r="C33" s="186" t="s">
        <v>275</v>
      </c>
      <c r="D33" s="186" t="s">
        <v>255</v>
      </c>
      <c r="E33" s="186" t="s">
        <v>276</v>
      </c>
      <c r="F33" s="186" t="s">
        <v>241</v>
      </c>
      <c r="G33" s="186" t="s">
        <v>258</v>
      </c>
      <c r="H33" s="434" t="s">
        <v>277</v>
      </c>
      <c r="I33" s="189"/>
    </row>
    <row r="34" spans="1:9" ht="15.75" customHeight="1" x14ac:dyDescent="0.4">
      <c r="A34" s="198" t="s">
        <v>260</v>
      </c>
      <c r="B34" s="52"/>
      <c r="C34" s="52"/>
      <c r="D34" s="52"/>
      <c r="E34" s="52"/>
      <c r="F34" s="52"/>
      <c r="G34" s="52"/>
      <c r="H34" s="435"/>
      <c r="I34" s="189"/>
    </row>
    <row r="35" spans="1:9" ht="15.75" customHeight="1" x14ac:dyDescent="0.4">
      <c r="A35" s="200" t="s">
        <v>159</v>
      </c>
      <c r="B35" s="202">
        <v>34551000000</v>
      </c>
      <c r="C35" s="202">
        <v>18901000000</v>
      </c>
      <c r="D35" s="202">
        <v>15650000000</v>
      </c>
      <c r="E35" s="202">
        <v>4057000000</v>
      </c>
      <c r="F35" s="202">
        <v>11593000000</v>
      </c>
      <c r="G35" s="202">
        <v>0</v>
      </c>
      <c r="H35" s="232">
        <v>11593000000</v>
      </c>
      <c r="I35" s="189"/>
    </row>
    <row r="36" spans="1:9" ht="15.75" customHeight="1" x14ac:dyDescent="0.4">
      <c r="A36" s="200" t="s">
        <v>160</v>
      </c>
      <c r="B36" s="212">
        <v>6162000000</v>
      </c>
      <c r="C36" s="212">
        <v>3807000000</v>
      </c>
      <c r="D36" s="212">
        <v>2355000000</v>
      </c>
      <c r="E36" s="212">
        <v>1442000000</v>
      </c>
      <c r="F36" s="212">
        <v>913000000</v>
      </c>
      <c r="G36" s="212">
        <v>0</v>
      </c>
      <c r="H36" s="233">
        <v>913000000</v>
      </c>
      <c r="I36" s="189"/>
    </row>
    <row r="37" spans="1:9" ht="15.75" customHeight="1" x14ac:dyDescent="0.4">
      <c r="A37" s="205" t="s">
        <v>161</v>
      </c>
      <c r="B37" s="21">
        <v>12571000000</v>
      </c>
      <c r="C37" s="21">
        <v>7601000000</v>
      </c>
      <c r="D37" s="21">
        <v>4970000000</v>
      </c>
      <c r="E37" s="21">
        <v>2587000000</v>
      </c>
      <c r="F37" s="21">
        <v>2383000000</v>
      </c>
      <c r="G37" s="21">
        <v>0</v>
      </c>
      <c r="H37" s="234">
        <v>2383000000</v>
      </c>
      <c r="I37" s="189"/>
    </row>
    <row r="38" spans="1:9" ht="15.75" customHeight="1" x14ac:dyDescent="0.4">
      <c r="A38" s="235" t="s">
        <v>261</v>
      </c>
      <c r="B38" s="22">
        <v>53284000000</v>
      </c>
      <c r="C38" s="22">
        <v>30309000000</v>
      </c>
      <c r="D38" s="22">
        <v>22975000000</v>
      </c>
      <c r="E38" s="22">
        <v>8086000000</v>
      </c>
      <c r="F38" s="22">
        <v>14889000000</v>
      </c>
      <c r="G38" s="22">
        <v>0</v>
      </c>
      <c r="H38" s="236">
        <v>14889000000</v>
      </c>
      <c r="I38" s="189"/>
    </row>
    <row r="39" spans="1:9" ht="15.75" hidden="1" customHeight="1" x14ac:dyDescent="0.4">
      <c r="A39" s="198" t="s">
        <v>262</v>
      </c>
      <c r="B39" s="36"/>
      <c r="C39" s="36"/>
      <c r="D39" s="36"/>
      <c r="E39" s="36"/>
      <c r="F39" s="36"/>
      <c r="G39" s="36"/>
      <c r="H39" s="199"/>
      <c r="I39" s="189"/>
    </row>
    <row r="40" spans="1:9" ht="15.75" hidden="1" customHeight="1" x14ac:dyDescent="0.4">
      <c r="A40" s="200" t="s">
        <v>263</v>
      </c>
      <c r="B40" s="258"/>
      <c r="C40" s="258"/>
      <c r="D40" s="258"/>
      <c r="E40" s="258"/>
      <c r="F40" s="258"/>
      <c r="G40" s="258"/>
      <c r="H40" s="446"/>
      <c r="I40" s="189"/>
    </row>
    <row r="41" spans="1:9" ht="15.75" hidden="1" customHeight="1" x14ac:dyDescent="0.4">
      <c r="A41" s="200" t="s">
        <v>264</v>
      </c>
      <c r="B41" s="258"/>
      <c r="C41" s="258"/>
      <c r="D41" s="258"/>
      <c r="E41" s="258"/>
      <c r="F41" s="258"/>
      <c r="G41" s="258"/>
      <c r="H41" s="446"/>
      <c r="I41" s="189"/>
    </row>
    <row r="42" spans="1:9" ht="15.75" hidden="1" customHeight="1" x14ac:dyDescent="0.4">
      <c r="A42" s="200" t="s">
        <v>265</v>
      </c>
      <c r="B42" s="258"/>
      <c r="C42" s="258"/>
      <c r="D42" s="258"/>
      <c r="E42" s="258"/>
      <c r="F42" s="258"/>
      <c r="G42" s="258"/>
      <c r="H42" s="446"/>
      <c r="I42" s="189"/>
    </row>
    <row r="43" spans="1:9" ht="15.75" hidden="1" customHeight="1" x14ac:dyDescent="0.4">
      <c r="A43" s="205" t="s">
        <v>266</v>
      </c>
      <c r="B43" s="107"/>
      <c r="C43" s="107"/>
      <c r="D43" s="107"/>
      <c r="E43" s="107"/>
      <c r="F43" s="107"/>
      <c r="G43" s="107"/>
      <c r="H43" s="447"/>
      <c r="I43" s="189"/>
    </row>
    <row r="44" spans="1:9" ht="15.75" customHeight="1" x14ac:dyDescent="0.4">
      <c r="A44" s="213" t="s">
        <v>262</v>
      </c>
      <c r="B44" s="22">
        <v>14493000000</v>
      </c>
      <c r="C44" s="22">
        <v>10261000000</v>
      </c>
      <c r="D44" s="22">
        <v>4232000000</v>
      </c>
      <c r="E44" s="22">
        <v>325000000</v>
      </c>
      <c r="F44" s="22">
        <v>3907000000</v>
      </c>
      <c r="G44" s="22">
        <v>19000000</v>
      </c>
      <c r="H44" s="236">
        <v>3926000000</v>
      </c>
      <c r="I44" s="189"/>
    </row>
    <row r="45" spans="1:9" ht="15.75" customHeight="1" x14ac:dyDescent="0.4">
      <c r="A45" s="198" t="s">
        <v>267</v>
      </c>
      <c r="B45" s="36"/>
      <c r="C45" s="36"/>
      <c r="D45" s="36"/>
      <c r="E45" s="36"/>
      <c r="F45" s="36"/>
      <c r="G45" s="36"/>
      <c r="H45" s="199"/>
      <c r="I45" s="189"/>
    </row>
    <row r="46" spans="1:9" ht="15.75" customHeight="1" x14ac:dyDescent="0.4">
      <c r="A46" s="200" t="s">
        <v>230</v>
      </c>
      <c r="B46" s="212">
        <v>1639000000</v>
      </c>
      <c r="C46" s="212">
        <v>1444000000</v>
      </c>
      <c r="D46" s="212">
        <v>195000000</v>
      </c>
      <c r="E46" s="212">
        <v>274000000</v>
      </c>
      <c r="F46" s="212">
        <v>-79000000</v>
      </c>
      <c r="G46" s="212">
        <v>12000000</v>
      </c>
      <c r="H46" s="233">
        <v>-67000000</v>
      </c>
      <c r="I46" s="189"/>
    </row>
    <row r="47" spans="1:9" ht="15.75" customHeight="1" x14ac:dyDescent="0.4">
      <c r="A47" s="205" t="s">
        <v>231</v>
      </c>
      <c r="B47" s="21">
        <v>1183000000</v>
      </c>
      <c r="C47" s="21">
        <v>1252000000</v>
      </c>
      <c r="D47" s="21">
        <v>-69000000</v>
      </c>
      <c r="E47" s="21">
        <v>249000000</v>
      </c>
      <c r="F47" s="21">
        <v>-318000000</v>
      </c>
      <c r="G47" s="21">
        <v>0</v>
      </c>
      <c r="H47" s="234">
        <v>-318000000</v>
      </c>
      <c r="I47" s="189"/>
    </row>
    <row r="48" spans="1:9" ht="15.75" customHeight="1" x14ac:dyDescent="0.4">
      <c r="A48" s="235" t="s">
        <v>268</v>
      </c>
      <c r="B48" s="22">
        <v>2822000000</v>
      </c>
      <c r="C48" s="22">
        <v>2696000000</v>
      </c>
      <c r="D48" s="22">
        <v>126000000</v>
      </c>
      <c r="E48" s="22">
        <v>523000000</v>
      </c>
      <c r="F48" s="22">
        <v>-397000000</v>
      </c>
      <c r="G48" s="22">
        <v>12000000</v>
      </c>
      <c r="H48" s="236">
        <v>-385000000</v>
      </c>
      <c r="I48" s="189"/>
    </row>
    <row r="49" spans="1:9" ht="15.75" customHeight="1" x14ac:dyDescent="0.4">
      <c r="A49" s="322" t="s">
        <v>269</v>
      </c>
      <c r="B49" s="100">
        <v>70599000000</v>
      </c>
      <c r="C49" s="100">
        <v>43266000000</v>
      </c>
      <c r="D49" s="100">
        <v>27333000000</v>
      </c>
      <c r="E49" s="100">
        <v>8934000000</v>
      </c>
      <c r="F49" s="100">
        <v>18399000000</v>
      </c>
      <c r="G49" s="24">
        <v>31000000</v>
      </c>
      <c r="H49" s="238">
        <v>18430000000</v>
      </c>
      <c r="I49" s="189"/>
    </row>
    <row r="50" spans="1:9" ht="15.75" customHeight="1" x14ac:dyDescent="0.4">
      <c r="A50" s="323" t="s">
        <v>270</v>
      </c>
      <c r="B50" s="129" t="s">
        <v>186</v>
      </c>
      <c r="C50" s="129" t="s">
        <v>186</v>
      </c>
      <c r="D50" s="129" t="s">
        <v>186</v>
      </c>
      <c r="E50" s="129" t="s">
        <v>186</v>
      </c>
      <c r="F50" s="129" t="s">
        <v>186</v>
      </c>
      <c r="G50" s="129"/>
      <c r="H50" s="448"/>
      <c r="I50" s="189"/>
    </row>
    <row r="51" spans="1:9" ht="15.75" customHeight="1" x14ac:dyDescent="0.4">
      <c r="A51" s="200" t="s">
        <v>271</v>
      </c>
      <c r="B51" s="212">
        <v>1123000000</v>
      </c>
      <c r="C51" s="212">
        <v>2081000000</v>
      </c>
      <c r="D51" s="212">
        <v>-958000000</v>
      </c>
      <c r="E51" s="212">
        <v>189000000</v>
      </c>
      <c r="F51" s="212">
        <v>-1147000000</v>
      </c>
      <c r="G51" s="207"/>
      <c r="H51" s="208"/>
      <c r="I51" s="189"/>
    </row>
    <row r="52" spans="1:9" ht="15.75" customHeight="1" x14ac:dyDescent="0.4">
      <c r="A52" s="200" t="s">
        <v>246</v>
      </c>
      <c r="B52" s="212">
        <v>14428000000</v>
      </c>
      <c r="C52" s="212">
        <v>11829000000</v>
      </c>
      <c r="D52" s="212">
        <v>2599000000</v>
      </c>
      <c r="E52" s="212">
        <v>1184000000</v>
      </c>
      <c r="F52" s="212">
        <v>1415000000</v>
      </c>
      <c r="G52" s="207"/>
      <c r="H52" s="208"/>
      <c r="I52" s="189"/>
    </row>
    <row r="53" spans="1:9" ht="15.75" customHeight="1" x14ac:dyDescent="0.4">
      <c r="A53" s="200" t="s">
        <v>272</v>
      </c>
      <c r="B53" s="212">
        <v>0</v>
      </c>
      <c r="C53" s="212">
        <v>393000000</v>
      </c>
      <c r="D53" s="212">
        <v>-393000000</v>
      </c>
      <c r="E53" s="212">
        <v>4201000000</v>
      </c>
      <c r="F53" s="212">
        <v>-4594000000</v>
      </c>
      <c r="G53" s="207"/>
      <c r="H53" s="208"/>
      <c r="I53" s="189"/>
    </row>
    <row r="54" spans="1:9" ht="15.75" customHeight="1" x14ac:dyDescent="0.4">
      <c r="A54" s="200" t="s">
        <v>273</v>
      </c>
      <c r="B54" s="212">
        <v>0</v>
      </c>
      <c r="C54" s="212">
        <v>2426000000</v>
      </c>
      <c r="D54" s="212">
        <v>-2426000000</v>
      </c>
      <c r="E54" s="212">
        <v>0</v>
      </c>
      <c r="F54" s="212">
        <v>-2426000000</v>
      </c>
      <c r="G54" s="207"/>
      <c r="H54" s="208"/>
      <c r="I54" s="189"/>
    </row>
    <row r="55" spans="1:9" ht="15.75" customHeight="1" x14ac:dyDescent="0.4">
      <c r="A55" s="205" t="s">
        <v>274</v>
      </c>
      <c r="B55" s="21">
        <v>-2421000000</v>
      </c>
      <c r="C55" s="21">
        <v>-1791000000</v>
      </c>
      <c r="D55" s="21">
        <v>-630000000</v>
      </c>
      <c r="E55" s="21">
        <v>-1000000</v>
      </c>
      <c r="F55" s="21">
        <v>-629000000</v>
      </c>
      <c r="G55" s="207"/>
      <c r="H55" s="208"/>
      <c r="I55" s="189"/>
    </row>
    <row r="56" spans="1:9" ht="15.75" customHeight="1" x14ac:dyDescent="0.4">
      <c r="A56" s="322" t="s">
        <v>0</v>
      </c>
      <c r="B56" s="24">
        <v>83729000000</v>
      </c>
      <c r="C56" s="24">
        <v>58204000000</v>
      </c>
      <c r="D56" s="24">
        <v>25525000000</v>
      </c>
      <c r="E56" s="24">
        <v>14507000000</v>
      </c>
      <c r="F56" s="24">
        <v>11018000000</v>
      </c>
      <c r="G56" s="207"/>
      <c r="H56" s="208"/>
      <c r="I56" s="189"/>
    </row>
    <row r="57" spans="1:9" ht="15" customHeight="1" x14ac:dyDescent="0.4">
      <c r="A57" s="449"/>
      <c r="B57" s="450"/>
      <c r="C57" s="450"/>
      <c r="D57" s="450"/>
      <c r="E57" s="450"/>
      <c r="F57" s="450"/>
      <c r="G57" s="252"/>
      <c r="H57" s="284"/>
      <c r="I57" s="189"/>
    </row>
    <row r="58" spans="1:9" x14ac:dyDescent="0.4">
      <c r="A58" s="189"/>
      <c r="B58" s="189"/>
      <c r="C58" s="189"/>
      <c r="D58" s="189"/>
      <c r="E58" s="189"/>
      <c r="F58" s="189"/>
      <c r="G58" s="189"/>
      <c r="H58" s="189"/>
    </row>
  </sheetData>
  <mergeCells count="2">
    <mergeCell ref="A1:H1"/>
    <mergeCell ref="A3:H3"/>
  </mergeCells>
  <printOptions horizontalCentered="1"/>
  <pageMargins left="0.75" right="0.75" top="1" bottom="1" header="0.5" footer="0.5"/>
  <pageSetup scale="71"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1"/>
  <sheetViews>
    <sheetView showRuler="0" zoomScaleNormal="100" workbookViewId="0"/>
  </sheetViews>
  <sheetFormatPr defaultColWidth="13.703125" defaultRowHeight="12.7" x14ac:dyDescent="0.4"/>
  <cols>
    <col min="1" max="1" width="77.87890625" customWidth="1"/>
    <col min="2" max="2" width="12.87890625" customWidth="1"/>
    <col min="3" max="3" width="0" hidden="1" customWidth="1"/>
    <col min="4" max="4" width="12.87890625" customWidth="1"/>
    <col min="5" max="5" width="2.1171875" customWidth="1"/>
  </cols>
  <sheetData>
    <row r="1" spans="1:5" ht="15" customHeight="1" x14ac:dyDescent="0.45">
      <c r="A1" s="40" t="s">
        <v>0</v>
      </c>
    </row>
    <row r="2" spans="1:5" ht="15" customHeight="1" x14ac:dyDescent="0.45">
      <c r="A2" s="40" t="s">
        <v>1</v>
      </c>
    </row>
    <row r="3" spans="1:5" ht="15" customHeight="1" x14ac:dyDescent="0.4"/>
    <row r="4" spans="1:5" ht="15" customHeight="1" x14ac:dyDescent="0.4">
      <c r="A4" s="455" t="s">
        <v>38</v>
      </c>
      <c r="B4" s="456"/>
      <c r="C4" s="456"/>
      <c r="D4" s="457"/>
      <c r="E4" s="189"/>
    </row>
    <row r="5" spans="1:5" ht="15" customHeight="1" x14ac:dyDescent="0.4">
      <c r="A5" s="191" t="s">
        <v>39</v>
      </c>
      <c r="B5" s="458"/>
      <c r="C5" s="458"/>
      <c r="D5" s="461"/>
      <c r="E5" s="189"/>
    </row>
    <row r="6" spans="1:5" ht="15" customHeight="1" x14ac:dyDescent="0.4">
      <c r="A6" s="193" t="s">
        <v>4</v>
      </c>
      <c r="B6" s="228" t="s">
        <v>40</v>
      </c>
      <c r="C6" s="207"/>
      <c r="D6" s="195" t="s">
        <v>41</v>
      </c>
      <c r="E6" s="189"/>
    </row>
    <row r="7" spans="1:5" ht="15" customHeight="1" x14ac:dyDescent="0.4">
      <c r="A7" s="229"/>
      <c r="B7" s="41" t="s">
        <v>8</v>
      </c>
      <c r="C7" s="207"/>
      <c r="D7" s="230" t="s">
        <v>9</v>
      </c>
      <c r="E7" s="189"/>
    </row>
    <row r="8" spans="1:5" ht="15" customHeight="1" x14ac:dyDescent="0.4">
      <c r="A8" s="231" t="s">
        <v>42</v>
      </c>
      <c r="B8" s="44"/>
      <c r="C8" s="105"/>
      <c r="D8" s="192"/>
      <c r="E8" s="189"/>
    </row>
    <row r="9" spans="1:5" ht="15" customHeight="1" x14ac:dyDescent="0.4">
      <c r="A9" s="209" t="s">
        <v>43</v>
      </c>
      <c r="B9" s="207"/>
      <c r="C9" s="207"/>
      <c r="D9" s="208"/>
      <c r="E9" s="189"/>
    </row>
    <row r="10" spans="1:5" ht="15" customHeight="1" x14ac:dyDescent="0.4">
      <c r="A10" s="220" t="s">
        <v>44</v>
      </c>
      <c r="B10" s="201">
        <v>11869000000</v>
      </c>
      <c r="C10" s="207"/>
      <c r="D10" s="232">
        <v>9740000000</v>
      </c>
      <c r="E10" s="189"/>
    </row>
    <row r="11" spans="1:5" ht="15" customHeight="1" x14ac:dyDescent="0.4">
      <c r="A11" s="220" t="s">
        <v>45</v>
      </c>
      <c r="B11" s="211">
        <v>15771000000</v>
      </c>
      <c r="C11" s="207"/>
      <c r="D11" s="233">
        <v>20215000000</v>
      </c>
      <c r="E11" s="189"/>
    </row>
    <row r="12" spans="1:5" ht="15" customHeight="1" x14ac:dyDescent="0.4">
      <c r="A12" s="220" t="s">
        <v>46</v>
      </c>
      <c r="B12" s="211">
        <v>2810000000</v>
      </c>
      <c r="C12" s="207"/>
      <c r="D12" s="233">
        <v>3695000000</v>
      </c>
      <c r="E12" s="189"/>
    </row>
    <row r="13" spans="1:5" ht="15" customHeight="1" x14ac:dyDescent="0.4">
      <c r="A13" s="196" t="s">
        <v>47</v>
      </c>
      <c r="B13" s="14">
        <v>32419000000</v>
      </c>
      <c r="C13" s="207"/>
      <c r="D13" s="234">
        <v>18358000000</v>
      </c>
      <c r="E13" s="189"/>
    </row>
    <row r="14" spans="1:5" ht="15" customHeight="1" x14ac:dyDescent="0.4">
      <c r="A14" s="235" t="s">
        <v>48</v>
      </c>
      <c r="B14" s="15">
        <v>62869000000</v>
      </c>
      <c r="C14" s="46"/>
      <c r="D14" s="236">
        <v>52008000000</v>
      </c>
      <c r="E14" s="189"/>
    </row>
    <row r="15" spans="1:5" ht="15" customHeight="1" x14ac:dyDescent="0.4">
      <c r="A15" s="198" t="s">
        <v>49</v>
      </c>
      <c r="B15" s="182">
        <v>16271000000</v>
      </c>
      <c r="C15" s="105"/>
      <c r="D15" s="237">
        <v>14752000000</v>
      </c>
      <c r="E15" s="189"/>
    </row>
    <row r="16" spans="1:5" ht="15" customHeight="1" x14ac:dyDescent="0.4">
      <c r="A16" s="209" t="s">
        <v>50</v>
      </c>
      <c r="B16" s="211">
        <v>123591000000</v>
      </c>
      <c r="C16" s="207"/>
      <c r="D16" s="233">
        <v>127315000000</v>
      </c>
      <c r="E16" s="189"/>
    </row>
    <row r="17" spans="1:5" ht="15" customHeight="1" x14ac:dyDescent="0.4">
      <c r="A17" s="209" t="s">
        <v>51</v>
      </c>
      <c r="B17" s="211">
        <v>134626000000</v>
      </c>
      <c r="C17" s="207"/>
      <c r="D17" s="233">
        <v>135259000000</v>
      </c>
      <c r="E17" s="189"/>
    </row>
    <row r="18" spans="1:5" ht="15" customHeight="1" x14ac:dyDescent="0.4">
      <c r="A18" s="209" t="s">
        <v>52</v>
      </c>
      <c r="B18" s="211">
        <v>87962000000</v>
      </c>
      <c r="C18" s="207"/>
      <c r="D18" s="233">
        <v>93840000000</v>
      </c>
      <c r="E18" s="189"/>
    </row>
    <row r="19" spans="1:5" ht="15" customHeight="1" x14ac:dyDescent="0.4">
      <c r="A19" s="209" t="s">
        <v>53</v>
      </c>
      <c r="B19" s="211">
        <v>22276000000</v>
      </c>
      <c r="C19" s="207"/>
      <c r="D19" s="233">
        <v>23297000000</v>
      </c>
      <c r="E19" s="189"/>
    </row>
    <row r="20" spans="1:5" ht="15" customHeight="1" x14ac:dyDescent="0.4">
      <c r="A20" s="209" t="s">
        <v>54</v>
      </c>
      <c r="B20" s="211">
        <v>12875000000</v>
      </c>
      <c r="C20" s="207"/>
      <c r="D20" s="233">
        <v>13793000000</v>
      </c>
      <c r="E20" s="189"/>
    </row>
    <row r="21" spans="1:5" ht="15" customHeight="1" x14ac:dyDescent="0.4">
      <c r="A21" s="209" t="s">
        <v>55</v>
      </c>
      <c r="B21" s="211">
        <v>12736000000</v>
      </c>
      <c r="C21" s="207"/>
      <c r="D21" s="233">
        <v>15386000000</v>
      </c>
      <c r="E21" s="189"/>
    </row>
    <row r="22" spans="1:5" ht="15" customHeight="1" x14ac:dyDescent="0.4">
      <c r="A22" s="209" t="s">
        <v>56</v>
      </c>
      <c r="B22" s="211">
        <v>1853000000</v>
      </c>
      <c r="C22" s="207"/>
      <c r="D22" s="233">
        <v>1780000000</v>
      </c>
      <c r="E22" s="189"/>
    </row>
    <row r="23" spans="1:5" ht="15" customHeight="1" x14ac:dyDescent="0.4">
      <c r="A23" s="209" t="s">
        <v>57</v>
      </c>
      <c r="B23" s="211">
        <v>24390000000</v>
      </c>
      <c r="C23" s="207"/>
      <c r="D23" s="233">
        <v>24714000000</v>
      </c>
      <c r="E23" s="189"/>
    </row>
    <row r="24" spans="1:5" ht="15" customHeight="1" x14ac:dyDescent="0.4">
      <c r="A24" s="209" t="s">
        <v>58</v>
      </c>
      <c r="B24" s="211">
        <v>23663000000</v>
      </c>
      <c r="C24" s="207"/>
      <c r="D24" s="233">
        <v>0</v>
      </c>
      <c r="E24" s="189"/>
    </row>
    <row r="25" spans="1:5" ht="15" customHeight="1" x14ac:dyDescent="0.4">
      <c r="A25" s="214" t="s">
        <v>59</v>
      </c>
      <c r="B25" s="14">
        <v>21598000000</v>
      </c>
      <c r="C25" s="207"/>
      <c r="D25" s="234">
        <v>23617000000</v>
      </c>
      <c r="E25" s="189"/>
    </row>
    <row r="26" spans="1:5" ht="15" customHeight="1" x14ac:dyDescent="0.4">
      <c r="A26" s="215" t="s">
        <v>60</v>
      </c>
      <c r="B26" s="23">
        <v>544710000000</v>
      </c>
      <c r="C26" s="47"/>
      <c r="D26" s="238">
        <v>525761000000</v>
      </c>
      <c r="E26" s="189"/>
    </row>
    <row r="27" spans="1:5" ht="15" customHeight="1" x14ac:dyDescent="0.4">
      <c r="A27" s="239" t="s">
        <v>61</v>
      </c>
      <c r="B27" s="38"/>
      <c r="C27" s="48"/>
      <c r="D27" s="240"/>
      <c r="E27" s="189"/>
    </row>
    <row r="28" spans="1:5" ht="15" customHeight="1" x14ac:dyDescent="0.4">
      <c r="A28" s="209" t="s">
        <v>62</v>
      </c>
      <c r="B28" s="207"/>
      <c r="C28" s="207"/>
      <c r="D28" s="208"/>
      <c r="E28" s="189"/>
    </row>
    <row r="29" spans="1:5" ht="15" customHeight="1" x14ac:dyDescent="0.4">
      <c r="A29" s="220" t="s">
        <v>63</v>
      </c>
      <c r="B29" s="201">
        <v>24016000000</v>
      </c>
      <c r="C29" s="207"/>
      <c r="D29" s="232">
        <v>3470000000</v>
      </c>
      <c r="E29" s="189"/>
    </row>
    <row r="30" spans="1:5" ht="15" customHeight="1" x14ac:dyDescent="0.4">
      <c r="A30" s="220" t="s">
        <v>64</v>
      </c>
      <c r="B30" s="211">
        <v>49429000000</v>
      </c>
      <c r="C30" s="207"/>
      <c r="D30" s="233">
        <v>50051000000</v>
      </c>
      <c r="E30" s="189"/>
    </row>
    <row r="31" spans="1:5" ht="15" customHeight="1" x14ac:dyDescent="0.4">
      <c r="A31" s="220" t="s">
        <v>65</v>
      </c>
      <c r="B31" s="211">
        <v>4932000000</v>
      </c>
      <c r="C31" s="207"/>
      <c r="D31" s="233">
        <v>6176000000</v>
      </c>
      <c r="E31" s="189"/>
    </row>
    <row r="32" spans="1:5" ht="15" customHeight="1" x14ac:dyDescent="0.4">
      <c r="A32" s="196" t="s">
        <v>66</v>
      </c>
      <c r="B32" s="14">
        <v>3749000000</v>
      </c>
      <c r="C32" s="207"/>
      <c r="D32" s="234">
        <v>3741000000</v>
      </c>
      <c r="E32" s="189"/>
    </row>
    <row r="33" spans="1:5" ht="15" customHeight="1" x14ac:dyDescent="0.4">
      <c r="A33" s="235" t="s">
        <v>67</v>
      </c>
      <c r="B33" s="15">
        <v>82126000000</v>
      </c>
      <c r="C33" s="109"/>
      <c r="D33" s="236">
        <v>63438000000</v>
      </c>
      <c r="E33" s="189"/>
    </row>
    <row r="34" spans="1:5" ht="15" customHeight="1" x14ac:dyDescent="0.4">
      <c r="A34" s="213" t="s">
        <v>68</v>
      </c>
      <c r="B34" s="15">
        <v>155767000000</v>
      </c>
      <c r="C34" s="46"/>
      <c r="D34" s="236">
        <v>153775000000</v>
      </c>
      <c r="E34" s="189"/>
    </row>
    <row r="35" spans="1:5" ht="15" customHeight="1" x14ac:dyDescent="0.4">
      <c r="A35" s="198" t="s">
        <v>69</v>
      </c>
      <c r="B35" s="37"/>
      <c r="C35" s="105"/>
      <c r="D35" s="241"/>
      <c r="E35" s="189"/>
    </row>
    <row r="36" spans="1:5" ht="15" customHeight="1" x14ac:dyDescent="0.4">
      <c r="A36" s="220" t="s">
        <v>70</v>
      </c>
      <c r="B36" s="211">
        <v>61732000000</v>
      </c>
      <c r="C36" s="207"/>
      <c r="D36" s="233">
        <v>60472000000</v>
      </c>
      <c r="E36" s="189"/>
    </row>
    <row r="37" spans="1:5" ht="15" customHeight="1" x14ac:dyDescent="0.4">
      <c r="A37" s="220" t="s">
        <v>71</v>
      </c>
      <c r="B37" s="211">
        <v>14876000000</v>
      </c>
      <c r="C37" s="207"/>
      <c r="D37" s="233">
        <v>18276000000</v>
      </c>
      <c r="E37" s="189"/>
    </row>
    <row r="38" spans="1:5" ht="15" customHeight="1" x14ac:dyDescent="0.4">
      <c r="A38" s="220" t="s">
        <v>72</v>
      </c>
      <c r="B38" s="211">
        <v>21637000000</v>
      </c>
      <c r="C38" s="207"/>
      <c r="D38" s="233">
        <v>22202000000</v>
      </c>
      <c r="E38" s="189"/>
    </row>
    <row r="39" spans="1:5" ht="15" customHeight="1" x14ac:dyDescent="0.4">
      <c r="A39" s="196" t="s">
        <v>73</v>
      </c>
      <c r="B39" s="14">
        <v>28726000000</v>
      </c>
      <c r="C39" s="207"/>
      <c r="D39" s="234">
        <v>28358000000</v>
      </c>
      <c r="E39" s="189"/>
    </row>
    <row r="40" spans="1:5" ht="15" customHeight="1" x14ac:dyDescent="0.4">
      <c r="A40" s="235" t="s">
        <v>74</v>
      </c>
      <c r="B40" s="15">
        <v>126971000000</v>
      </c>
      <c r="C40" s="46"/>
      <c r="D40" s="236">
        <v>129308000000</v>
      </c>
      <c r="E40" s="189"/>
    </row>
    <row r="41" spans="1:5" ht="15" customHeight="1" x14ac:dyDescent="0.4">
      <c r="A41" s="198" t="s">
        <v>75</v>
      </c>
      <c r="B41" s="37"/>
      <c r="C41" s="105"/>
      <c r="D41" s="241"/>
      <c r="E41" s="189"/>
    </row>
    <row r="42" spans="1:5" ht="15" customHeight="1" x14ac:dyDescent="0.4">
      <c r="A42" s="220" t="s">
        <v>76</v>
      </c>
      <c r="B42" s="211">
        <v>0</v>
      </c>
      <c r="C42" s="207"/>
      <c r="D42" s="233">
        <v>0</v>
      </c>
      <c r="E42" s="189"/>
    </row>
    <row r="43" spans="1:5" ht="15" customHeight="1" x14ac:dyDescent="0.4">
      <c r="A43" s="220" t="s">
        <v>77</v>
      </c>
      <c r="B43" s="211">
        <v>7621000000</v>
      </c>
      <c r="C43" s="207"/>
      <c r="D43" s="233">
        <v>7621000000</v>
      </c>
      <c r="E43" s="189"/>
    </row>
    <row r="44" spans="1:5" ht="15" customHeight="1" x14ac:dyDescent="0.4">
      <c r="A44" s="220" t="s">
        <v>78</v>
      </c>
      <c r="B44" s="211">
        <v>129941000000</v>
      </c>
      <c r="C44" s="207"/>
      <c r="D44" s="233">
        <v>130175000000</v>
      </c>
      <c r="E44" s="189"/>
    </row>
    <row r="45" spans="1:5" ht="15" customHeight="1" x14ac:dyDescent="0.4">
      <c r="A45" s="220" t="s">
        <v>79</v>
      </c>
      <c r="B45" s="211">
        <v>38947000000</v>
      </c>
      <c r="C45" s="207"/>
      <c r="D45" s="233">
        <v>37457000000</v>
      </c>
      <c r="E45" s="189"/>
    </row>
    <row r="46" spans="1:5" ht="15" customHeight="1" x14ac:dyDescent="0.4">
      <c r="A46" s="220" t="s">
        <v>80</v>
      </c>
      <c r="B46" s="211">
        <v>-17332000000</v>
      </c>
      <c r="C46" s="207"/>
      <c r="D46" s="233">
        <v>-17910000000</v>
      </c>
      <c r="E46" s="189"/>
    </row>
    <row r="47" spans="1:5" ht="15" customHeight="1" x14ac:dyDescent="0.4">
      <c r="A47" s="220" t="s">
        <v>81</v>
      </c>
      <c r="B47" s="211">
        <v>3119000000</v>
      </c>
      <c r="C47" s="207"/>
      <c r="D47" s="233">
        <v>4330000000</v>
      </c>
      <c r="E47" s="189"/>
    </row>
    <row r="48" spans="1:5" ht="15" customHeight="1" x14ac:dyDescent="0.4">
      <c r="A48" s="196" t="s">
        <v>82</v>
      </c>
      <c r="B48" s="14">
        <v>17550000000</v>
      </c>
      <c r="C48" s="207"/>
      <c r="D48" s="234">
        <v>17567000000</v>
      </c>
      <c r="E48" s="189"/>
    </row>
    <row r="49" spans="1:5" ht="15" customHeight="1" x14ac:dyDescent="0.4">
      <c r="A49" s="242" t="s">
        <v>83</v>
      </c>
      <c r="B49" s="243">
        <v>179846000000</v>
      </c>
      <c r="C49" s="244"/>
      <c r="D49" s="245">
        <v>179240000000</v>
      </c>
      <c r="E49" s="189"/>
    </row>
    <row r="50" spans="1:5" ht="15" customHeight="1" x14ac:dyDescent="0.4">
      <c r="A50" s="28" t="s">
        <v>84</v>
      </c>
      <c r="B50" s="29">
        <v>544710000000</v>
      </c>
      <c r="C50" s="226"/>
      <c r="D50" s="227">
        <v>525761000000</v>
      </c>
      <c r="E50" s="33"/>
    </row>
    <row r="51" spans="1:5" ht="15" customHeight="1" x14ac:dyDescent="0.4">
      <c r="A51" s="51"/>
      <c r="B51" s="51"/>
      <c r="C51" s="51"/>
      <c r="D51" s="51"/>
    </row>
  </sheetData>
  <mergeCells count="2">
    <mergeCell ref="A4:D4"/>
    <mergeCell ref="B5:D5"/>
  </mergeCells>
  <printOptions horizontalCentered="1"/>
  <pageMargins left="0.75" right="0.75" top="1" bottom="1" header="0.5" footer="0.5"/>
  <pageSetup scale="85"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7"/>
  <sheetViews>
    <sheetView showRuler="0" zoomScaleNormal="100" workbookViewId="0"/>
  </sheetViews>
  <sheetFormatPr defaultColWidth="13.703125" defaultRowHeight="12.7" x14ac:dyDescent="0.4"/>
  <cols>
    <col min="1" max="1" width="79.703125" customWidth="1"/>
    <col min="2" max="2" width="12" customWidth="1"/>
    <col min="3" max="3" width="0" hidden="1" customWidth="1"/>
    <col min="4" max="4" width="12" customWidth="1"/>
  </cols>
  <sheetData>
    <row r="1" spans="1:5" ht="15" customHeight="1" x14ac:dyDescent="0.45">
      <c r="A1" s="40" t="s">
        <v>0</v>
      </c>
    </row>
    <row r="2" spans="1:5" ht="15" customHeight="1" x14ac:dyDescent="0.45">
      <c r="A2" s="40" t="s">
        <v>1</v>
      </c>
    </row>
    <row r="3" spans="1:5" ht="15" customHeight="1" x14ac:dyDescent="0.4"/>
    <row r="4" spans="1:5" ht="16.7" customHeight="1" x14ac:dyDescent="0.4">
      <c r="A4" s="455" t="s">
        <v>85</v>
      </c>
      <c r="B4" s="456"/>
      <c r="C4" s="456"/>
      <c r="D4" s="457"/>
      <c r="E4" s="189"/>
    </row>
    <row r="5" spans="1:5" ht="15.75" customHeight="1" x14ac:dyDescent="0.4">
      <c r="A5" s="191" t="s">
        <v>39</v>
      </c>
      <c r="B5" s="458"/>
      <c r="C5" s="458"/>
      <c r="D5" s="461"/>
      <c r="E5" s="189"/>
    </row>
    <row r="6" spans="1:5" ht="15.75" customHeight="1" x14ac:dyDescent="0.4">
      <c r="A6" s="193" t="s">
        <v>4</v>
      </c>
      <c r="B6" s="459" t="s">
        <v>7</v>
      </c>
      <c r="C6" s="460"/>
      <c r="D6" s="462"/>
      <c r="E6" s="189"/>
    </row>
    <row r="7" spans="1:5" ht="15.75" customHeight="1" x14ac:dyDescent="0.4">
      <c r="A7" s="229"/>
      <c r="B7" s="6" t="s">
        <v>8</v>
      </c>
      <c r="C7" s="109"/>
      <c r="D7" s="247" t="s">
        <v>9</v>
      </c>
      <c r="E7" s="189"/>
    </row>
    <row r="8" spans="1:5" ht="15.75" customHeight="1" x14ac:dyDescent="0.4">
      <c r="A8" s="198" t="s">
        <v>86</v>
      </c>
      <c r="B8" s="44"/>
      <c r="C8" s="105"/>
      <c r="D8" s="192"/>
      <c r="E8" s="189"/>
    </row>
    <row r="9" spans="1:5" ht="15.75" customHeight="1" x14ac:dyDescent="0.4">
      <c r="A9" s="220" t="s">
        <v>87</v>
      </c>
      <c r="B9" s="201">
        <v>9816000000</v>
      </c>
      <c r="C9" s="207"/>
      <c r="D9" s="232">
        <v>6526000000</v>
      </c>
      <c r="E9" s="189"/>
    </row>
    <row r="10" spans="1:5" ht="15.75" customHeight="1" x14ac:dyDescent="0.4">
      <c r="A10" s="220" t="s">
        <v>88</v>
      </c>
      <c r="B10" s="207"/>
      <c r="C10" s="207"/>
      <c r="D10" s="208"/>
      <c r="E10" s="189"/>
    </row>
    <row r="11" spans="1:5" ht="15.75" customHeight="1" x14ac:dyDescent="0.4">
      <c r="A11" s="210" t="s">
        <v>21</v>
      </c>
      <c r="B11" s="211">
        <v>11570000000</v>
      </c>
      <c r="C11" s="207"/>
      <c r="D11" s="233">
        <v>14507000000</v>
      </c>
      <c r="E11" s="189"/>
    </row>
    <row r="12" spans="1:5" ht="15.75" customHeight="1" x14ac:dyDescent="0.4">
      <c r="A12" s="210" t="s">
        <v>89</v>
      </c>
      <c r="B12" s="211">
        <v>6256000000</v>
      </c>
      <c r="C12" s="207"/>
      <c r="D12" s="233">
        <v>3985000000</v>
      </c>
      <c r="E12" s="189"/>
    </row>
    <row r="13" spans="1:5" ht="15.75" customHeight="1" x14ac:dyDescent="0.4">
      <c r="A13" s="210" t="s">
        <v>90</v>
      </c>
      <c r="B13" s="211">
        <v>15000000</v>
      </c>
      <c r="C13" s="207"/>
      <c r="D13" s="233">
        <v>64000000</v>
      </c>
      <c r="E13" s="189"/>
    </row>
    <row r="14" spans="1:5" ht="15.75" customHeight="1" x14ac:dyDescent="0.4">
      <c r="A14" s="210" t="s">
        <v>91</v>
      </c>
      <c r="B14" s="211">
        <v>596000000</v>
      </c>
      <c r="C14" s="207"/>
      <c r="D14" s="233">
        <v>1199000000</v>
      </c>
      <c r="E14" s="189"/>
    </row>
    <row r="15" spans="1:5" ht="15.75" customHeight="1" x14ac:dyDescent="0.4">
      <c r="A15" s="210" t="s">
        <v>92</v>
      </c>
      <c r="B15" s="211">
        <v>1772000000</v>
      </c>
      <c r="C15" s="207"/>
      <c r="D15" s="233">
        <v>653000000</v>
      </c>
      <c r="E15" s="189"/>
    </row>
    <row r="16" spans="1:5" ht="15.75" customHeight="1" x14ac:dyDescent="0.4">
      <c r="A16" s="210" t="s">
        <v>93</v>
      </c>
      <c r="B16" s="211">
        <v>-237000000</v>
      </c>
      <c r="C16" s="207"/>
      <c r="D16" s="233">
        <v>-705000000</v>
      </c>
      <c r="E16" s="189"/>
    </row>
    <row r="17" spans="1:5" ht="15.75" customHeight="1" x14ac:dyDescent="0.4">
      <c r="A17" s="210" t="s">
        <v>94</v>
      </c>
      <c r="B17" s="211">
        <v>-1899000000</v>
      </c>
      <c r="C17" s="207"/>
      <c r="D17" s="233">
        <v>-1495000000</v>
      </c>
      <c r="E17" s="189"/>
    </row>
    <row r="18" spans="1:5" ht="15.75" customHeight="1" x14ac:dyDescent="0.4">
      <c r="A18" s="210" t="s">
        <v>95</v>
      </c>
      <c r="B18" s="211">
        <v>-2647000000</v>
      </c>
      <c r="C18" s="207"/>
      <c r="D18" s="233">
        <v>0</v>
      </c>
      <c r="E18" s="189"/>
    </row>
    <row r="19" spans="1:5" ht="15.75" customHeight="1" x14ac:dyDescent="0.4">
      <c r="A19" s="210" t="s">
        <v>20</v>
      </c>
      <c r="B19" s="211">
        <v>4555000000</v>
      </c>
      <c r="C19" s="207"/>
      <c r="D19" s="233">
        <v>2442000000</v>
      </c>
      <c r="E19" s="189"/>
    </row>
    <row r="20" spans="1:5" ht="15.75" customHeight="1" x14ac:dyDescent="0.4">
      <c r="A20" s="220" t="s">
        <v>96</v>
      </c>
      <c r="B20" s="207"/>
      <c r="C20" s="207"/>
      <c r="D20" s="208"/>
      <c r="E20" s="189"/>
    </row>
    <row r="21" spans="1:5" ht="15.75" customHeight="1" x14ac:dyDescent="0.4">
      <c r="A21" s="210" t="s">
        <v>97</v>
      </c>
      <c r="B21" s="211">
        <v>1415000000</v>
      </c>
      <c r="C21" s="207"/>
      <c r="D21" s="233">
        <v>2522000000</v>
      </c>
      <c r="E21" s="189"/>
    </row>
    <row r="22" spans="1:5" ht="15.75" customHeight="1" x14ac:dyDescent="0.4">
      <c r="A22" s="210" t="s">
        <v>98</v>
      </c>
      <c r="B22" s="211">
        <v>-6985000000</v>
      </c>
      <c r="C22" s="207"/>
      <c r="D22" s="233">
        <v>-5592000000</v>
      </c>
      <c r="E22" s="189"/>
    </row>
    <row r="23" spans="1:5" ht="15.75" customHeight="1" x14ac:dyDescent="0.4">
      <c r="A23" s="210" t="s">
        <v>99</v>
      </c>
      <c r="B23" s="211">
        <v>-4298000000</v>
      </c>
      <c r="C23" s="207"/>
      <c r="D23" s="233">
        <v>-3847000000</v>
      </c>
      <c r="E23" s="189"/>
    </row>
    <row r="24" spans="1:5" ht="15.75" customHeight="1" x14ac:dyDescent="0.4">
      <c r="A24" s="210" t="s">
        <v>100</v>
      </c>
      <c r="B24" s="211">
        <v>811000000</v>
      </c>
      <c r="C24" s="207"/>
      <c r="D24" s="233">
        <v>226000000</v>
      </c>
      <c r="E24" s="189"/>
    </row>
    <row r="25" spans="1:5" ht="15.75" customHeight="1" x14ac:dyDescent="0.4">
      <c r="A25" s="210" t="s">
        <v>101</v>
      </c>
      <c r="B25" s="211">
        <v>410000000</v>
      </c>
      <c r="C25" s="207"/>
      <c r="D25" s="233">
        <v>322000000</v>
      </c>
      <c r="E25" s="189"/>
    </row>
    <row r="26" spans="1:5" ht="15.75" customHeight="1" x14ac:dyDescent="0.4">
      <c r="A26" s="220" t="s">
        <v>102</v>
      </c>
      <c r="B26" s="211">
        <v>-207000000</v>
      </c>
      <c r="C26" s="207"/>
      <c r="D26" s="233">
        <v>-228000000</v>
      </c>
      <c r="E26" s="189"/>
    </row>
    <row r="27" spans="1:5" ht="15.75" customHeight="1" x14ac:dyDescent="0.4">
      <c r="A27" s="196" t="s">
        <v>103</v>
      </c>
      <c r="B27" s="14">
        <v>-106000000</v>
      </c>
      <c r="C27" s="207"/>
      <c r="D27" s="234">
        <v>346000000</v>
      </c>
      <c r="E27" s="189"/>
    </row>
    <row r="28" spans="1:5" ht="15.75" customHeight="1" x14ac:dyDescent="0.4">
      <c r="A28" s="235" t="s">
        <v>104</v>
      </c>
      <c r="B28" s="15">
        <v>11021000000</v>
      </c>
      <c r="C28" s="46"/>
      <c r="D28" s="236">
        <v>14399000000</v>
      </c>
      <c r="E28" s="189"/>
    </row>
    <row r="29" spans="1:5" ht="15.75" customHeight="1" x14ac:dyDescent="0.4">
      <c r="A29" s="235" t="s">
        <v>105</v>
      </c>
      <c r="B29" s="15">
        <v>20837000000</v>
      </c>
      <c r="C29" s="109"/>
      <c r="D29" s="236">
        <v>20925000000</v>
      </c>
      <c r="E29" s="189"/>
    </row>
    <row r="30" spans="1:5" ht="15.75" customHeight="1" x14ac:dyDescent="0.4">
      <c r="A30" s="198"/>
      <c r="B30" s="52"/>
      <c r="C30" s="105"/>
      <c r="D30" s="199"/>
      <c r="E30" s="189"/>
    </row>
    <row r="31" spans="1:5" ht="15.75" customHeight="1" x14ac:dyDescent="0.4">
      <c r="A31" s="209" t="s">
        <v>106</v>
      </c>
      <c r="B31" s="207"/>
      <c r="C31" s="207"/>
      <c r="D31" s="208"/>
      <c r="E31" s="189"/>
    </row>
    <row r="32" spans="1:5" ht="15.75" customHeight="1" x14ac:dyDescent="0.4">
      <c r="A32" s="220" t="s">
        <v>107</v>
      </c>
      <c r="B32" s="211">
        <v>-7992000000</v>
      </c>
      <c r="C32" s="207"/>
      <c r="D32" s="233">
        <v>-9432000000</v>
      </c>
      <c r="E32" s="189"/>
    </row>
    <row r="33" spans="1:5" ht="15.75" customHeight="1" x14ac:dyDescent="0.4">
      <c r="A33" s="220" t="s">
        <v>108</v>
      </c>
      <c r="B33" s="211">
        <v>-23169000000</v>
      </c>
      <c r="C33" s="207"/>
      <c r="D33" s="233">
        <v>-1174000000</v>
      </c>
      <c r="E33" s="189"/>
    </row>
    <row r="34" spans="1:5" ht="15.75" customHeight="1" x14ac:dyDescent="0.4">
      <c r="A34" s="220" t="s">
        <v>109</v>
      </c>
      <c r="B34" s="211">
        <v>635000000</v>
      </c>
      <c r="C34" s="207"/>
      <c r="D34" s="233">
        <v>347000000</v>
      </c>
      <c r="E34" s="189"/>
    </row>
    <row r="35" spans="1:5" ht="15.75" customHeight="1" x14ac:dyDescent="0.4">
      <c r="A35" s="248" t="s">
        <v>103</v>
      </c>
      <c r="B35" s="14">
        <v>-105000000</v>
      </c>
      <c r="C35" s="207"/>
      <c r="D35" s="234">
        <v>-19000000</v>
      </c>
      <c r="E35" s="189"/>
    </row>
    <row r="36" spans="1:5" ht="15.75" customHeight="1" x14ac:dyDescent="0.4">
      <c r="A36" s="235" t="s">
        <v>110</v>
      </c>
      <c r="B36" s="15">
        <v>-30631000000</v>
      </c>
      <c r="C36" s="109"/>
      <c r="D36" s="236">
        <v>-10278000000</v>
      </c>
      <c r="E36" s="189"/>
    </row>
    <row r="37" spans="1:5" ht="15.75" customHeight="1" x14ac:dyDescent="0.4">
      <c r="A37" s="198"/>
      <c r="B37" s="52"/>
      <c r="C37" s="105"/>
      <c r="D37" s="199"/>
      <c r="E37" s="189"/>
    </row>
    <row r="38" spans="1:5" ht="15.75" customHeight="1" x14ac:dyDescent="0.4">
      <c r="A38" s="209" t="s">
        <v>111</v>
      </c>
      <c r="B38" s="207"/>
      <c r="C38" s="207"/>
      <c r="D38" s="208"/>
      <c r="E38" s="189"/>
    </row>
    <row r="39" spans="1:5" ht="15.75" customHeight="1" x14ac:dyDescent="0.4">
      <c r="A39" s="220" t="s">
        <v>112</v>
      </c>
      <c r="B39" s="211">
        <v>76000000</v>
      </c>
      <c r="C39" s="207"/>
      <c r="D39" s="233">
        <v>498000000</v>
      </c>
      <c r="E39" s="189"/>
    </row>
    <row r="40" spans="1:5" ht="15.75" customHeight="1" x14ac:dyDescent="0.4">
      <c r="A40" s="220" t="s">
        <v>113</v>
      </c>
      <c r="B40" s="211">
        <v>16440000000</v>
      </c>
      <c r="C40" s="207"/>
      <c r="D40" s="233">
        <v>8440000000</v>
      </c>
      <c r="E40" s="189"/>
    </row>
    <row r="41" spans="1:5" ht="15.75" customHeight="1" x14ac:dyDescent="0.4">
      <c r="A41" s="220" t="s">
        <v>114</v>
      </c>
      <c r="B41" s="211">
        <v>-857000000</v>
      </c>
      <c r="C41" s="207"/>
      <c r="D41" s="233">
        <v>-5975000000</v>
      </c>
      <c r="E41" s="189"/>
    </row>
    <row r="42" spans="1:5" ht="15.75" customHeight="1" x14ac:dyDescent="0.4">
      <c r="A42" s="220" t="s">
        <v>115</v>
      </c>
      <c r="B42" s="211">
        <v>9097000000</v>
      </c>
      <c r="C42" s="207"/>
      <c r="D42" s="233">
        <v>21060000000</v>
      </c>
      <c r="E42" s="189"/>
    </row>
    <row r="43" spans="1:5" ht="15.75" customHeight="1" x14ac:dyDescent="0.4">
      <c r="A43" s="220" t="s">
        <v>116</v>
      </c>
      <c r="B43" s="211">
        <v>-1155000000</v>
      </c>
      <c r="C43" s="207"/>
      <c r="D43" s="233">
        <v>-17284000000</v>
      </c>
      <c r="E43" s="189"/>
    </row>
    <row r="44" spans="1:5" ht="15.75" customHeight="1" x14ac:dyDescent="0.4">
      <c r="A44" s="220" t="s">
        <v>117</v>
      </c>
      <c r="B44" s="211">
        <v>-2994000000</v>
      </c>
      <c r="C44" s="207"/>
      <c r="D44" s="233">
        <v>-1354000000</v>
      </c>
      <c r="E44" s="189"/>
    </row>
    <row r="45" spans="1:5" ht="15.75" customHeight="1" x14ac:dyDescent="0.4">
      <c r="A45" s="220" t="s">
        <v>118</v>
      </c>
      <c r="B45" s="211">
        <v>0</v>
      </c>
      <c r="C45" s="207"/>
      <c r="D45" s="233">
        <v>3869000000</v>
      </c>
      <c r="E45" s="189"/>
    </row>
    <row r="46" spans="1:5" ht="15.75" customHeight="1" x14ac:dyDescent="0.4">
      <c r="A46" s="220" t="s">
        <v>119</v>
      </c>
      <c r="B46" s="211">
        <v>-185000000</v>
      </c>
      <c r="C46" s="207"/>
      <c r="D46" s="233">
        <v>-5480000000</v>
      </c>
      <c r="E46" s="189"/>
    </row>
    <row r="47" spans="1:5" ht="15.75" customHeight="1" x14ac:dyDescent="0.4">
      <c r="A47" s="220" t="s">
        <v>120</v>
      </c>
      <c r="B47" s="211">
        <v>85000000</v>
      </c>
      <c r="C47" s="207"/>
      <c r="D47" s="233">
        <v>84000000</v>
      </c>
      <c r="E47" s="189"/>
    </row>
    <row r="48" spans="1:5" ht="15.75" customHeight="1" x14ac:dyDescent="0.4">
      <c r="A48" s="220" t="s">
        <v>121</v>
      </c>
      <c r="B48" s="211">
        <v>0</v>
      </c>
      <c r="C48" s="207"/>
      <c r="D48" s="233">
        <v>0</v>
      </c>
      <c r="E48" s="189"/>
    </row>
    <row r="49" spans="1:5" ht="15.75" customHeight="1" x14ac:dyDescent="0.4">
      <c r="A49" s="220" t="s">
        <v>122</v>
      </c>
      <c r="B49" s="249">
        <v>0</v>
      </c>
      <c r="C49" s="207"/>
      <c r="D49" s="250">
        <v>0</v>
      </c>
      <c r="E49" s="189"/>
    </row>
    <row r="50" spans="1:5" ht="15.75" customHeight="1" x14ac:dyDescent="0.4">
      <c r="A50" s="220" t="s">
        <v>123</v>
      </c>
      <c r="B50" s="211">
        <v>-7571000000</v>
      </c>
      <c r="C50" s="207"/>
      <c r="D50" s="233">
        <v>-7474000000</v>
      </c>
      <c r="E50" s="189"/>
    </row>
    <row r="51" spans="1:5" ht="15.75" customHeight="1" x14ac:dyDescent="0.4">
      <c r="A51" s="196" t="s">
        <v>103</v>
      </c>
      <c r="B51" s="14">
        <v>-1036000000</v>
      </c>
      <c r="C51" s="207"/>
      <c r="D51" s="234">
        <v>-2295000000</v>
      </c>
      <c r="E51" s="189"/>
    </row>
    <row r="52" spans="1:5" ht="15.75" customHeight="1" x14ac:dyDescent="0.4">
      <c r="A52" s="235" t="s">
        <v>124</v>
      </c>
      <c r="B52" s="15">
        <v>11900000000</v>
      </c>
      <c r="C52" s="109"/>
      <c r="D52" s="236">
        <v>-5911000000</v>
      </c>
      <c r="E52" s="189"/>
    </row>
    <row r="53" spans="1:5" ht="15.75" customHeight="1" x14ac:dyDescent="0.4">
      <c r="A53" s="251" t="s">
        <v>125</v>
      </c>
      <c r="B53" s="182">
        <v>2106000000</v>
      </c>
      <c r="C53" s="37"/>
      <c r="D53" s="237">
        <v>4736000000</v>
      </c>
      <c r="E53" s="189"/>
    </row>
    <row r="54" spans="1:5" ht="15.75" customHeight="1" x14ac:dyDescent="0.4">
      <c r="A54" s="221" t="s">
        <v>126</v>
      </c>
      <c r="B54" s="222">
        <v>9870000000</v>
      </c>
      <c r="C54" s="252"/>
      <c r="D54" s="253">
        <v>12295000000</v>
      </c>
      <c r="E54" s="189"/>
    </row>
    <row r="55" spans="1:5" ht="15.75" customHeight="1" x14ac:dyDescent="0.4">
      <c r="A55" s="28" t="s">
        <v>127</v>
      </c>
      <c r="B55" s="29">
        <v>11976000000</v>
      </c>
      <c r="C55" s="226"/>
      <c r="D55" s="227">
        <v>17031000000</v>
      </c>
      <c r="E55" s="33"/>
    </row>
    <row r="56" spans="1:5" ht="15" customHeight="1" x14ac:dyDescent="0.4">
      <c r="A56" s="53"/>
      <c r="B56" s="54"/>
      <c r="C56" s="54"/>
      <c r="D56" s="55"/>
      <c r="E56" s="33"/>
    </row>
    <row r="57" spans="1:5" x14ac:dyDescent="0.4">
      <c r="A57" s="56"/>
      <c r="B57" s="56"/>
      <c r="C57" s="56"/>
      <c r="D57" s="56"/>
    </row>
  </sheetData>
  <mergeCells count="3">
    <mergeCell ref="A4:D4"/>
    <mergeCell ref="B6:D6"/>
    <mergeCell ref="B5:D5"/>
  </mergeCells>
  <printOptions horizontalCentered="1"/>
  <pageMargins left="0.75" right="0.75" top="1" bottom="1" header="0.5" footer="0.5"/>
  <pageSetup scale="75" orientation="portrait" r:id="rId1"/>
  <rowBreaks count="1" manualBreakCount="1">
    <brk id="56" max="3" man="1"/>
  </rowBreaks>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8"/>
  <sheetViews>
    <sheetView showRuler="0" zoomScaleNormal="100" workbookViewId="0">
      <selection sqref="A1:D1"/>
    </sheetView>
  </sheetViews>
  <sheetFormatPr defaultColWidth="13.703125" defaultRowHeight="12.7" x14ac:dyDescent="0.4"/>
  <cols>
    <col min="1" max="1" width="78.1171875" customWidth="1"/>
    <col min="2" max="3" width="9.87890625" customWidth="1"/>
    <col min="4" max="4" width="9.29296875" customWidth="1"/>
    <col min="5" max="5" width="11.29296875" customWidth="1"/>
    <col min="6" max="6" width="12.41015625" customWidth="1"/>
    <col min="7" max="7" width="9.29296875" customWidth="1"/>
  </cols>
  <sheetData>
    <row r="1" spans="1:9" ht="15.75" customHeight="1" x14ac:dyDescent="0.4">
      <c r="A1" s="453" t="s">
        <v>0</v>
      </c>
      <c r="B1" s="454"/>
      <c r="C1" s="454"/>
      <c r="D1" s="454"/>
    </row>
    <row r="2" spans="1:9" ht="15.75" customHeight="1" x14ac:dyDescent="0.4">
      <c r="A2" s="453" t="s">
        <v>128</v>
      </c>
      <c r="B2" s="454"/>
      <c r="C2" s="454"/>
      <c r="D2" s="454"/>
    </row>
    <row r="3" spans="1:9" ht="15.75" customHeight="1" x14ac:dyDescent="0.4"/>
    <row r="4" spans="1:9" ht="15.75" customHeight="1" x14ac:dyDescent="0.4">
      <c r="A4" s="467" t="s">
        <v>129</v>
      </c>
      <c r="B4" s="468"/>
      <c r="C4" s="468"/>
      <c r="D4" s="468"/>
      <c r="E4" s="468"/>
      <c r="F4" s="468"/>
      <c r="G4" s="469"/>
      <c r="H4" s="189"/>
    </row>
    <row r="5" spans="1:9" ht="15.75" customHeight="1" x14ac:dyDescent="0.4">
      <c r="A5" s="191" t="s">
        <v>3</v>
      </c>
      <c r="B5" s="458"/>
      <c r="C5" s="458"/>
      <c r="D5" s="84"/>
      <c r="E5" s="36"/>
      <c r="F5" s="105"/>
      <c r="G5" s="254"/>
      <c r="H5" s="189"/>
    </row>
    <row r="6" spans="1:9" ht="15.75" customHeight="1" x14ac:dyDescent="0.4">
      <c r="A6" s="193" t="s">
        <v>4</v>
      </c>
      <c r="B6" s="459" t="s">
        <v>5</v>
      </c>
      <c r="C6" s="460"/>
      <c r="D6" s="194" t="s">
        <v>6</v>
      </c>
      <c r="E6" s="459" t="s">
        <v>5</v>
      </c>
      <c r="F6" s="460"/>
      <c r="G6" s="195" t="s">
        <v>6</v>
      </c>
      <c r="H6" s="189"/>
    </row>
    <row r="7" spans="1:9" ht="15.75" customHeight="1" x14ac:dyDescent="0.4">
      <c r="A7" s="229"/>
      <c r="B7" s="6" t="s">
        <v>8</v>
      </c>
      <c r="C7" s="57" t="s">
        <v>9</v>
      </c>
      <c r="D7" s="188" t="s">
        <v>10</v>
      </c>
      <c r="E7" s="6" t="s">
        <v>8</v>
      </c>
      <c r="F7" s="57" t="s">
        <v>9</v>
      </c>
      <c r="G7" s="197" t="s">
        <v>10</v>
      </c>
      <c r="H7" s="189"/>
    </row>
    <row r="8" spans="1:9" ht="15.75" customHeight="1" x14ac:dyDescent="0.4">
      <c r="A8" s="251" t="s">
        <v>107</v>
      </c>
      <c r="B8" s="52"/>
      <c r="C8" s="36"/>
      <c r="D8" s="84"/>
      <c r="E8" s="52"/>
      <c r="F8" s="36"/>
      <c r="G8" s="241"/>
      <c r="H8" s="189"/>
    </row>
    <row r="9" spans="1:9" ht="15.75" customHeight="1" x14ac:dyDescent="0.4">
      <c r="A9" s="210" t="s">
        <v>130</v>
      </c>
      <c r="B9" s="201">
        <v>3926000000</v>
      </c>
      <c r="C9" s="202">
        <v>4434000000</v>
      </c>
      <c r="D9" s="255">
        <f>IF(C9=0,0,IF(ABS((B9-C9)/C9)&gt;0.995,0,((B9-C9)/C9)))</f>
        <v>-0.11456923770861524</v>
      </c>
      <c r="E9" s="201">
        <v>7898000000</v>
      </c>
      <c r="F9" s="202">
        <v>9372000000</v>
      </c>
      <c r="G9" s="204">
        <f>IF(F9=0,0,IF(ABS((E9-F9)/F9)&gt;0.995,0,((E9-F9)/F9)))</f>
        <v>-0.15727699530516431</v>
      </c>
      <c r="H9" s="189"/>
    </row>
    <row r="10" spans="1:9" ht="15.75" customHeight="1" x14ac:dyDescent="0.4">
      <c r="A10" s="256" t="s">
        <v>131</v>
      </c>
      <c r="B10" s="14">
        <v>33000000</v>
      </c>
      <c r="C10" s="21">
        <v>32000000</v>
      </c>
      <c r="D10" s="255">
        <f>-IF(C10=0,0,IF(ABS((C10-B10)/C10)&gt;0.995,0,((C10-B10)/C10)))</f>
        <v>3.125E-2</v>
      </c>
      <c r="E10" s="14">
        <v>94000000</v>
      </c>
      <c r="F10" s="21">
        <v>60000000</v>
      </c>
      <c r="G10" s="204">
        <f>IF(F10=0,0,IF(ABS((E10-F10)/F10)&gt;0.995,0,((E10-F10)/F10)))</f>
        <v>0.56666666666666665</v>
      </c>
      <c r="H10" s="189"/>
    </row>
    <row r="11" spans="1:9" ht="15.75" customHeight="1" x14ac:dyDescent="0.4">
      <c r="A11" s="235" t="s">
        <v>132</v>
      </c>
      <c r="B11" s="61">
        <v>3959000000</v>
      </c>
      <c r="C11" s="62">
        <v>4466000000</v>
      </c>
      <c r="D11" s="255">
        <f>-IF(C11=0,0,IF(ABS((C11-B11)/C11)&gt;0.995,0,((C11-B11)/C11)))</f>
        <v>-0.1135244066278549</v>
      </c>
      <c r="E11" s="61">
        <v>7992000000</v>
      </c>
      <c r="F11" s="62">
        <v>9432000000</v>
      </c>
      <c r="G11" s="204">
        <f>IF(F11=0,0,IF(ABS((E11-F11)/F11)&gt;0.995,0,((E11-F11)/F11)))</f>
        <v>-0.15267175572519084</v>
      </c>
      <c r="H11" s="189"/>
    </row>
    <row r="12" spans="1:9" ht="15.75" customHeight="1" x14ac:dyDescent="0.4">
      <c r="A12" s="251"/>
      <c r="B12" s="37"/>
      <c r="C12" s="84"/>
      <c r="D12" s="207"/>
      <c r="E12" s="37"/>
      <c r="F12" s="84"/>
      <c r="G12" s="246"/>
      <c r="H12" s="189"/>
    </row>
    <row r="13" spans="1:9" ht="15.75" customHeight="1" x14ac:dyDescent="0.4">
      <c r="A13" s="220" t="s">
        <v>133</v>
      </c>
      <c r="B13" s="257"/>
      <c r="C13" s="258"/>
      <c r="D13" s="259"/>
      <c r="E13" s="257"/>
      <c r="F13" s="258"/>
      <c r="G13" s="260"/>
      <c r="H13" s="189"/>
      <c r="I13" s="63"/>
    </row>
    <row r="14" spans="1:9" ht="15.75" customHeight="1" x14ac:dyDescent="0.4">
      <c r="A14" s="261" t="s">
        <v>134</v>
      </c>
      <c r="B14" s="201">
        <v>18000000</v>
      </c>
      <c r="C14" s="202">
        <v>125000000</v>
      </c>
      <c r="D14" s="255">
        <f>IF(C14=0,0,IF(((B14-C14)/C14)&gt;0.995,0,((B14-C14)/C14)))</f>
        <v>-0.85599999999999998</v>
      </c>
      <c r="E14" s="201">
        <v>26000000</v>
      </c>
      <c r="F14" s="202">
        <v>128000000</v>
      </c>
      <c r="G14" s="204">
        <f>IF(F14=0,0,IF(((E14-F14)/F14)&gt;0.995,0,((E14-F14)/F14)))</f>
        <v>-0.796875</v>
      </c>
      <c r="H14" s="189"/>
      <c r="I14" s="63"/>
    </row>
    <row r="15" spans="1:9" ht="15.75" customHeight="1" x14ac:dyDescent="0.4">
      <c r="A15" s="261" t="s">
        <v>135</v>
      </c>
      <c r="B15" s="262">
        <v>10000</v>
      </c>
      <c r="C15" s="263">
        <v>949000</v>
      </c>
      <c r="D15" s="255">
        <f>IF(C15=0,0,IF(((B15-C15)/C15)&gt;0.995,0,((B15-C15)/C15)))</f>
        <v>-0.98946259220231825</v>
      </c>
      <c r="E15" s="262">
        <v>22886000</v>
      </c>
      <c r="F15" s="263">
        <v>1046000</v>
      </c>
      <c r="G15" s="204">
        <f>IF(F15=0,0,IF(((E15-F15)/F15)&gt;0.995,0,((E15-F15)/F15)))</f>
        <v>0</v>
      </c>
      <c r="H15" s="189"/>
      <c r="I15" s="63"/>
    </row>
    <row r="16" spans="1:9" ht="15.75" customHeight="1" x14ac:dyDescent="0.4">
      <c r="A16" s="264" t="s">
        <v>136</v>
      </c>
      <c r="B16" s="14">
        <v>257000000</v>
      </c>
      <c r="C16" s="21">
        <v>0</v>
      </c>
      <c r="D16" s="255">
        <f>IF(C16=0,0,IF(((B16-C16)/C16)&gt;0.995,0,((B16-C16)/C16)))</f>
        <v>0</v>
      </c>
      <c r="E16" s="14">
        <v>257000000</v>
      </c>
      <c r="F16" s="21">
        <v>0</v>
      </c>
      <c r="G16" s="204">
        <f>IF(F16=0,0,IF(((E16-F16)/F16)&gt;0.995,0,((E16-F16)/F16)))</f>
        <v>0</v>
      </c>
      <c r="H16" s="189"/>
      <c r="I16" s="63"/>
    </row>
    <row r="17" spans="1:9" ht="15.75" customHeight="1" x14ac:dyDescent="0.4">
      <c r="A17" s="235" t="s">
        <v>137</v>
      </c>
      <c r="B17" s="61">
        <v>285000000</v>
      </c>
      <c r="C17" s="62">
        <v>1074000000</v>
      </c>
      <c r="D17" s="255">
        <f>IF(C17=0,0,IF(((B17-C17)/C17)&gt;0.995,0,((B17-C17)/C17)))</f>
        <v>-0.73463687150837986</v>
      </c>
      <c r="E17" s="61">
        <v>23169000000</v>
      </c>
      <c r="F17" s="62">
        <v>1174000000</v>
      </c>
      <c r="G17" s="204">
        <f>IF(F17=0,0,IF(((E17-F17)/F17)&gt;0.995,0,((E17-F17)/F17)))</f>
        <v>0</v>
      </c>
      <c r="H17" s="189"/>
      <c r="I17" s="63"/>
    </row>
    <row r="18" spans="1:9" ht="15.75" customHeight="1" x14ac:dyDescent="0.4">
      <c r="A18" s="251"/>
      <c r="B18" s="37"/>
      <c r="C18" s="84"/>
      <c r="D18" s="207"/>
      <c r="E18" s="37"/>
      <c r="F18" s="84"/>
      <c r="G18" s="246"/>
      <c r="H18" s="189"/>
    </row>
    <row r="19" spans="1:9" ht="15.75" customHeight="1" x14ac:dyDescent="0.4">
      <c r="A19" s="220" t="s">
        <v>138</v>
      </c>
      <c r="B19" s="201">
        <v>5261000000</v>
      </c>
      <c r="C19" s="202">
        <v>2897000000</v>
      </c>
      <c r="D19" s="255">
        <f>-IF(C19=0,0,IF(ABS((C19-B19)/C19)&gt;0.995,0,((C19-B19)/C19)))</f>
        <v>0.81601656886434237</v>
      </c>
      <c r="E19" s="201">
        <v>9769000000</v>
      </c>
      <c r="F19" s="202">
        <v>7219000000</v>
      </c>
      <c r="G19" s="204">
        <f>IF(F19=0,0,IF(ABS((E19-F19)/F19)&gt;0.995,0,((E19-F19)/F19)))</f>
        <v>0.35323452001662281</v>
      </c>
      <c r="H19" s="189"/>
    </row>
    <row r="20" spans="1:9" ht="15.75" customHeight="1" x14ac:dyDescent="0.4">
      <c r="A20" s="220"/>
      <c r="B20" s="207"/>
      <c r="C20" s="207"/>
      <c r="D20" s="207"/>
      <c r="E20" s="207"/>
      <c r="F20" s="207"/>
      <c r="G20" s="246"/>
      <c r="H20" s="189"/>
    </row>
    <row r="21" spans="1:9" ht="15.75" customHeight="1" x14ac:dyDescent="0.4">
      <c r="A21" s="220" t="s">
        <v>139</v>
      </c>
      <c r="B21" s="218">
        <v>0.52</v>
      </c>
      <c r="C21" s="219">
        <v>0.52</v>
      </c>
      <c r="D21" s="255">
        <f>IF(C21=0,0,IF(ABS((B21-C21)/C21)&gt;0.995,0,((B21-C21)/C21)))</f>
        <v>0</v>
      </c>
      <c r="E21" s="218">
        <v>1.04</v>
      </c>
      <c r="F21" s="219">
        <v>1.04</v>
      </c>
      <c r="G21" s="204">
        <f>IF(F21=0,0,IF(ABS((E21-F21)/F21)&gt;0.995,0,((E21-F21)/F21)))</f>
        <v>0</v>
      </c>
      <c r="H21" s="189"/>
    </row>
    <row r="22" spans="1:9" ht="15.75" customHeight="1" x14ac:dyDescent="0.4">
      <c r="A22" s="220"/>
      <c r="B22" s="207"/>
      <c r="C22" s="207"/>
      <c r="D22" s="207"/>
      <c r="E22" s="207"/>
      <c r="F22" s="207"/>
      <c r="G22" s="246"/>
      <c r="H22" s="189"/>
    </row>
    <row r="23" spans="1:9" ht="15.75" customHeight="1" x14ac:dyDescent="0.4">
      <c r="A23" s="220" t="s">
        <v>140</v>
      </c>
      <c r="B23" s="207"/>
      <c r="C23" s="207"/>
      <c r="D23" s="207"/>
      <c r="E23" s="262">
        <v>7140000</v>
      </c>
      <c r="F23" s="263">
        <v>7125000</v>
      </c>
      <c r="G23" s="204">
        <f>IF(F23=0,0,IF(ABS((E23-F23)/F23)&gt;0.995,0,((E23-F23)/F23)))</f>
        <v>2.1052631578947368E-3</v>
      </c>
      <c r="H23" s="189"/>
    </row>
    <row r="24" spans="1:9" ht="15.75" customHeight="1" x14ac:dyDescent="0.4">
      <c r="A24" s="220" t="s">
        <v>141</v>
      </c>
      <c r="B24" s="207"/>
      <c r="C24" s="207"/>
      <c r="D24" s="207"/>
      <c r="E24" s="265">
        <v>0.5</v>
      </c>
      <c r="F24" s="203">
        <v>0.46600000000000003</v>
      </c>
      <c r="G24" s="266">
        <f>(E24-F24)*10000</f>
        <v>339.99999999999977</v>
      </c>
      <c r="H24" s="189"/>
    </row>
    <row r="25" spans="1:9" ht="15.75" customHeight="1" x14ac:dyDescent="0.4">
      <c r="A25" s="221" t="s">
        <v>142</v>
      </c>
      <c r="B25" s="252"/>
      <c r="C25" s="252"/>
      <c r="D25" s="252"/>
      <c r="E25" s="267">
        <v>226840</v>
      </c>
      <c r="F25" s="268">
        <v>243350</v>
      </c>
      <c r="G25" s="225">
        <f>IF(F25=0,0,IF(ABS((E25-F25)/F25)&gt;0.995,0,((E25-F25)/F25)))</f>
        <v>-6.7844668173412781E-2</v>
      </c>
      <c r="H25" s="189"/>
    </row>
    <row r="26" spans="1:9" ht="15.75" customHeight="1" x14ac:dyDescent="0.4">
      <c r="A26" s="463"/>
      <c r="B26" s="463"/>
      <c r="C26" s="463"/>
      <c r="D26" s="463"/>
      <c r="E26" s="269"/>
      <c r="F26" s="270"/>
      <c r="G26" s="270"/>
    </row>
    <row r="27" spans="1:9" ht="15.75" hidden="1" customHeight="1" x14ac:dyDescent="0.4">
      <c r="A27" s="464" t="s">
        <v>143</v>
      </c>
      <c r="B27" s="465"/>
      <c r="C27" s="465"/>
      <c r="D27" s="465"/>
      <c r="E27" s="465"/>
      <c r="F27" s="465"/>
      <c r="G27" s="466"/>
      <c r="H27" s="33"/>
    </row>
    <row r="28" spans="1:9" ht="15.75" hidden="1" customHeight="1" x14ac:dyDescent="0.4">
      <c r="A28" s="1" t="s">
        <v>144</v>
      </c>
      <c r="B28" s="458"/>
      <c r="C28" s="458"/>
      <c r="D28" s="84"/>
      <c r="E28" s="36"/>
      <c r="F28" s="45"/>
      <c r="G28" s="49"/>
      <c r="H28" s="33"/>
    </row>
    <row r="29" spans="1:9" ht="15.75" hidden="1" customHeight="1" x14ac:dyDescent="0.4">
      <c r="A29" s="2" t="s">
        <v>4</v>
      </c>
      <c r="E29" s="459" t="s">
        <v>145</v>
      </c>
      <c r="F29" s="454"/>
      <c r="G29" s="5" t="s">
        <v>6</v>
      </c>
      <c r="H29" s="33"/>
    </row>
    <row r="30" spans="1:9" ht="15.75" hidden="1" customHeight="1" x14ac:dyDescent="0.4">
      <c r="A30" s="43"/>
      <c r="E30" s="66" t="s">
        <v>8</v>
      </c>
      <c r="F30" s="57" t="s">
        <v>9</v>
      </c>
      <c r="G30" s="8" t="s">
        <v>10</v>
      </c>
      <c r="H30" s="33"/>
    </row>
    <row r="31" spans="1:9" ht="15.75" hidden="1" customHeight="1" x14ac:dyDescent="0.4">
      <c r="A31" s="9" t="s">
        <v>146</v>
      </c>
      <c r="B31" s="52"/>
      <c r="C31" s="36"/>
      <c r="D31" s="36"/>
      <c r="E31" s="52"/>
      <c r="F31" s="36"/>
      <c r="G31" s="49"/>
      <c r="H31" s="33"/>
    </row>
    <row r="32" spans="1:9" ht="15.75" hidden="1" customHeight="1" x14ac:dyDescent="0.4">
      <c r="A32" s="17" t="s">
        <v>147</v>
      </c>
      <c r="E32" s="64">
        <v>14988000</v>
      </c>
      <c r="F32" s="65">
        <v>14548000</v>
      </c>
      <c r="G32" s="12">
        <f>IF(F32=0,0,IF(ABS((E32-F32)/F32)&gt;0.995,0,((E32-F32)/F32)))</f>
        <v>3.0244707176244157E-2</v>
      </c>
      <c r="H32" s="33"/>
    </row>
    <row r="33" spans="1:8" ht="15.75" hidden="1" customHeight="1" x14ac:dyDescent="0.4">
      <c r="A33" s="60" t="s">
        <v>148</v>
      </c>
      <c r="E33" s="67">
        <v>493000</v>
      </c>
      <c r="F33" s="68">
        <v>653000</v>
      </c>
      <c r="G33" s="12">
        <f>IF(F33=0,0,IF(ABS((E33-F33)/F33)&gt;0.995,0,((E33-F33)/F33)))</f>
        <v>-0.24502297090352221</v>
      </c>
      <c r="H33" s="33"/>
    </row>
    <row r="34" spans="1:8" ht="15.75" hidden="1" customHeight="1" x14ac:dyDescent="0.4">
      <c r="A34" s="42" t="s">
        <v>149</v>
      </c>
      <c r="B34" s="46"/>
      <c r="C34" s="85"/>
      <c r="D34" s="85"/>
      <c r="E34" s="69">
        <v>15481000</v>
      </c>
      <c r="F34" s="70">
        <v>15201000</v>
      </c>
      <c r="G34" s="12">
        <f>IF(F34=0,0,IF(ABS((E34-F34)/F34)&gt;0.995,0,((E34-F34)/F34)))</f>
        <v>1.8419840799947372E-2</v>
      </c>
      <c r="H34" s="33"/>
    </row>
    <row r="35" spans="1:8" ht="15.75" hidden="1" customHeight="1" x14ac:dyDescent="0.4">
      <c r="A35" s="9"/>
      <c r="B35" s="52"/>
      <c r="C35" s="36"/>
      <c r="D35" s="36"/>
      <c r="E35" s="52"/>
      <c r="F35" s="36"/>
      <c r="H35" s="33"/>
    </row>
    <row r="36" spans="1:8" ht="15.75" hidden="1" customHeight="1" x14ac:dyDescent="0.4">
      <c r="A36" s="71" t="s">
        <v>150</v>
      </c>
      <c r="B36" s="86"/>
      <c r="C36" s="87"/>
      <c r="D36" s="87"/>
      <c r="E36" s="86"/>
      <c r="F36" s="87"/>
      <c r="G36" s="88"/>
      <c r="H36" s="33"/>
    </row>
    <row r="37" spans="1:8" ht="15.75" hidden="1" customHeight="1" x14ac:dyDescent="0.4">
      <c r="A37" s="72" t="s">
        <v>151</v>
      </c>
      <c r="B37" s="89"/>
      <c r="C37" s="90"/>
      <c r="D37" s="90"/>
      <c r="E37" s="73">
        <v>6691000</v>
      </c>
      <c r="F37" s="74">
        <v>7878000</v>
      </c>
      <c r="G37" s="75">
        <f>IF(F37=0,0,IF(ABS((E37-F37)/F37)&gt;0.995,0,((E37-F37)/F37)))</f>
        <v>-0.15067275958365067</v>
      </c>
      <c r="H37" s="33"/>
    </row>
    <row r="38" spans="1:8" ht="15.75" hidden="1" customHeight="1" x14ac:dyDescent="0.4">
      <c r="A38" s="76" t="s">
        <v>152</v>
      </c>
      <c r="B38" s="91"/>
      <c r="C38" s="92"/>
      <c r="D38" s="92"/>
      <c r="E38" s="77">
        <v>3559000</v>
      </c>
      <c r="F38" s="78">
        <v>4058000</v>
      </c>
      <c r="G38" s="79">
        <f>IF(F38=0,0,IF(ABS((E38-F38)/F38)&gt;0.995,0,((E38-F38)/F38)))</f>
        <v>-0.12296697880729424</v>
      </c>
      <c r="H38" s="33"/>
    </row>
    <row r="39" spans="1:8" ht="15.75" hidden="1" customHeight="1" x14ac:dyDescent="0.4">
      <c r="A39" s="80" t="s">
        <v>153</v>
      </c>
      <c r="B39" s="93"/>
      <c r="C39" s="94"/>
      <c r="D39" s="94"/>
      <c r="E39" s="81">
        <v>10250000</v>
      </c>
      <c r="F39" s="82">
        <v>11936000</v>
      </c>
      <c r="G39" s="75">
        <f>IF(F39=0,0,IF(ABS((E39-F39)/F39)&gt;0.995,0,((E39-F39)/F39)))</f>
        <v>-0.14125335120643431</v>
      </c>
      <c r="H39" s="33"/>
    </row>
    <row r="40" spans="1:8" ht="15.75" hidden="1" customHeight="1" x14ac:dyDescent="0.4">
      <c r="A40" s="95"/>
      <c r="B40" s="96"/>
      <c r="C40" s="96"/>
      <c r="D40" s="96"/>
      <c r="E40" s="96"/>
      <c r="F40" s="96"/>
      <c r="H40" s="33"/>
    </row>
    <row r="41" spans="1:8" ht="15.75" hidden="1" customHeight="1" x14ac:dyDescent="0.4">
      <c r="A41" s="2"/>
      <c r="B41" s="459" t="s">
        <v>5</v>
      </c>
      <c r="C41" s="454"/>
      <c r="D41" s="4" t="s">
        <v>6</v>
      </c>
      <c r="E41" s="459" t="s">
        <v>5</v>
      </c>
      <c r="F41" s="454"/>
      <c r="G41" s="5" t="s">
        <v>6</v>
      </c>
      <c r="H41" s="33"/>
    </row>
    <row r="42" spans="1:8" ht="15.75" hidden="1" customHeight="1" x14ac:dyDescent="0.4">
      <c r="A42" s="43"/>
      <c r="B42" s="6" t="s">
        <v>8</v>
      </c>
      <c r="C42" s="57" t="s">
        <v>9</v>
      </c>
      <c r="D42" s="3" t="s">
        <v>10</v>
      </c>
      <c r="E42" s="6" t="s">
        <v>8</v>
      </c>
      <c r="F42" s="57" t="s">
        <v>9</v>
      </c>
      <c r="G42" s="8" t="s">
        <v>10</v>
      </c>
      <c r="H42" s="33"/>
    </row>
    <row r="43" spans="1:8" ht="15.75" hidden="1" customHeight="1" x14ac:dyDescent="0.4">
      <c r="A43" s="9" t="s">
        <v>154</v>
      </c>
      <c r="B43" s="52"/>
      <c r="C43" s="36"/>
      <c r="D43" s="84"/>
      <c r="E43" s="52"/>
      <c r="F43" s="36"/>
      <c r="G43" s="49"/>
      <c r="H43" s="33"/>
    </row>
    <row r="44" spans="1:8" ht="15.75" hidden="1" customHeight="1" x14ac:dyDescent="0.4">
      <c r="A44" s="17" t="s">
        <v>147</v>
      </c>
      <c r="B44" s="64">
        <v>80000</v>
      </c>
      <c r="C44" s="65">
        <v>-79000</v>
      </c>
      <c r="D44" s="59">
        <f>IF(C44=0,0,IF(ABS((B44-C44)/C44)&gt;0.995,0,((B44-C44)/C44)))</f>
        <v>0</v>
      </c>
      <c r="E44" s="64">
        <v>170000</v>
      </c>
      <c r="F44" s="65">
        <v>-111000</v>
      </c>
      <c r="G44" s="12">
        <f>IF(F44=0,0,IF(ABS((E44-F44)/F44)&gt;0.995,0,((E44-F44)/F44)))</f>
        <v>0</v>
      </c>
      <c r="H44" s="33"/>
    </row>
    <row r="45" spans="1:8" ht="15.75" hidden="1" customHeight="1" x14ac:dyDescent="0.4">
      <c r="A45" s="60" t="s">
        <v>148</v>
      </c>
      <c r="B45" s="67">
        <v>-34000</v>
      </c>
      <c r="C45" s="68">
        <v>-35000</v>
      </c>
      <c r="D45" s="11">
        <f>IF(C45=0,0,IF(((B45-C45)/ABS(C45))&gt;0.995,0,((B45-C45)/ABS(C45))))</f>
        <v>2.8571428571428571E-2</v>
      </c>
      <c r="E45" s="67">
        <v>-73000</v>
      </c>
      <c r="F45" s="68">
        <v>-77000</v>
      </c>
      <c r="G45" s="12">
        <f>IF(F45=0,0,IF(((E45-F45)/ABS(F45))&gt;0.995,0,((E45-F45)/ABS(F45))))</f>
        <v>5.1948051948051951E-2</v>
      </c>
      <c r="H45" s="33"/>
    </row>
    <row r="46" spans="1:8" ht="15.75" hidden="1" customHeight="1" x14ac:dyDescent="0.4">
      <c r="A46" s="42" t="s">
        <v>155</v>
      </c>
      <c r="B46" s="69">
        <v>46000</v>
      </c>
      <c r="C46" s="70">
        <v>-114000</v>
      </c>
      <c r="D46" s="83">
        <f>IF(C46=0,0,IF(ABS((B46-C46)/C46)&gt;0.995,0,((B46-C46)/C46)))</f>
        <v>0</v>
      </c>
      <c r="E46" s="69">
        <v>97000</v>
      </c>
      <c r="F46" s="70">
        <v>-188000</v>
      </c>
      <c r="G46" s="32">
        <f>IF(F46=0,0,IF(((E46-F46)/ABS(F46))&gt;0.995,0,((E46-F46)/ABS(F46))))</f>
        <v>0</v>
      </c>
      <c r="H46" s="33"/>
    </row>
    <row r="47" spans="1:8" ht="15" hidden="1" customHeight="1" x14ac:dyDescent="0.4">
      <c r="A47" s="45"/>
      <c r="B47" s="45"/>
      <c r="C47" s="45"/>
      <c r="D47" s="45"/>
      <c r="E47" s="45"/>
      <c r="F47" s="45"/>
      <c r="G47" s="45"/>
    </row>
    <row r="48" spans="1:8" ht="15" customHeight="1" x14ac:dyDescent="0.4"/>
    <row r="49" ht="15" customHeight="1" x14ac:dyDescent="0.4"/>
    <row r="50" ht="15" customHeight="1" x14ac:dyDescent="0.4"/>
    <row r="51" ht="15" customHeight="1" x14ac:dyDescent="0.4"/>
    <row r="52" ht="15" customHeight="1" x14ac:dyDescent="0.4"/>
    <row r="53" ht="15" customHeight="1" x14ac:dyDescent="0.4"/>
    <row r="54" ht="15" customHeight="1" x14ac:dyDescent="0.4"/>
    <row r="55" ht="15" customHeight="1" x14ac:dyDescent="0.4"/>
    <row r="56" ht="15" customHeight="1" x14ac:dyDescent="0.4"/>
    <row r="57" ht="15" customHeight="1" x14ac:dyDescent="0.4"/>
    <row r="58" ht="15" customHeight="1" x14ac:dyDescent="0.4"/>
  </sheetData>
  <mergeCells count="12">
    <mergeCell ref="A2:D2"/>
    <mergeCell ref="A1:D1"/>
    <mergeCell ref="A4:G4"/>
    <mergeCell ref="B5:C5"/>
    <mergeCell ref="B6:C6"/>
    <mergeCell ref="E6:F6"/>
    <mergeCell ref="A26:D26"/>
    <mergeCell ref="E29:F29"/>
    <mergeCell ref="A27:G27"/>
    <mergeCell ref="B28:C28"/>
    <mergeCell ref="E41:F41"/>
    <mergeCell ref="B41:C41"/>
  </mergeCells>
  <printOptions horizontalCentered="1"/>
  <pageMargins left="0.75" right="0.75" top="1" bottom="1" header="0.5" footer="0.5"/>
  <pageSetup scale="63" orientation="portrait" r:id="rId1"/>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2"/>
  <sheetViews>
    <sheetView showRuler="0" zoomScaleNormal="100" workbookViewId="0">
      <selection sqref="A1:G1"/>
    </sheetView>
  </sheetViews>
  <sheetFormatPr defaultColWidth="13.703125" defaultRowHeight="12.7" x14ac:dyDescent="0.4"/>
  <cols>
    <col min="1" max="1" width="43.703125" customWidth="1"/>
    <col min="2" max="7" width="9.703125" customWidth="1"/>
  </cols>
  <sheetData>
    <row r="1" spans="1:8" ht="15" customHeight="1" x14ac:dyDescent="0.45">
      <c r="A1" s="471" t="s">
        <v>156</v>
      </c>
      <c r="B1" s="454"/>
      <c r="C1" s="454"/>
      <c r="D1" s="454"/>
      <c r="E1" s="454"/>
      <c r="F1" s="454"/>
      <c r="G1" s="454"/>
    </row>
    <row r="2" spans="1:8" ht="15" customHeight="1" x14ac:dyDescent="0.4"/>
    <row r="3" spans="1:8" ht="70.95" customHeight="1" x14ac:dyDescent="0.4">
      <c r="A3" s="472" t="s">
        <v>279</v>
      </c>
      <c r="B3" s="454"/>
      <c r="C3" s="454"/>
      <c r="D3" s="454"/>
      <c r="E3" s="454"/>
      <c r="F3" s="454"/>
      <c r="G3" s="454"/>
    </row>
    <row r="4" spans="1:8" ht="15" customHeight="1" x14ac:dyDescent="0.4"/>
    <row r="5" spans="1:8" ht="15" customHeight="1" x14ac:dyDescent="0.4">
      <c r="A5" s="455" t="s">
        <v>157</v>
      </c>
      <c r="B5" s="456"/>
      <c r="C5" s="456"/>
      <c r="D5" s="456"/>
      <c r="E5" s="456"/>
      <c r="F5" s="456"/>
      <c r="G5" s="457"/>
      <c r="H5" s="189"/>
    </row>
    <row r="6" spans="1:8" ht="15" customHeight="1" x14ac:dyDescent="0.4">
      <c r="A6" s="191" t="s">
        <v>39</v>
      </c>
      <c r="B6" s="458"/>
      <c r="C6" s="458"/>
      <c r="D6" s="84"/>
      <c r="E6" s="84"/>
      <c r="F6" s="105"/>
      <c r="G6" s="254"/>
      <c r="H6" s="189"/>
    </row>
    <row r="7" spans="1:8" ht="15" customHeight="1" x14ac:dyDescent="0.4">
      <c r="A7" s="193" t="s">
        <v>4</v>
      </c>
      <c r="B7" s="459" t="s">
        <v>5</v>
      </c>
      <c r="C7" s="460"/>
      <c r="D7" s="194" t="s">
        <v>6</v>
      </c>
      <c r="E7" s="459" t="s">
        <v>7</v>
      </c>
      <c r="F7" s="460"/>
      <c r="G7" s="195" t="s">
        <v>6</v>
      </c>
      <c r="H7" s="189"/>
    </row>
    <row r="8" spans="1:8" ht="15" customHeight="1" x14ac:dyDescent="0.4">
      <c r="A8" s="229"/>
      <c r="B8" s="6" t="s">
        <v>8</v>
      </c>
      <c r="C8" s="57" t="s">
        <v>9</v>
      </c>
      <c r="D8" s="3" t="s">
        <v>10</v>
      </c>
      <c r="E8" s="6" t="s">
        <v>8</v>
      </c>
      <c r="F8" s="57" t="s">
        <v>9</v>
      </c>
      <c r="G8" s="197" t="s">
        <v>10</v>
      </c>
      <c r="H8" s="189"/>
    </row>
    <row r="9" spans="1:8" ht="15.75" customHeight="1" x14ac:dyDescent="0.4">
      <c r="A9" s="271" t="s">
        <v>158</v>
      </c>
      <c r="B9" s="44"/>
      <c r="C9" s="34"/>
      <c r="D9" s="84"/>
      <c r="E9" s="44"/>
      <c r="F9" s="34"/>
      <c r="G9" s="241"/>
      <c r="H9" s="189"/>
    </row>
    <row r="10" spans="1:8" ht="15.75" customHeight="1" x14ac:dyDescent="0.4">
      <c r="A10" s="272" t="s">
        <v>159</v>
      </c>
      <c r="B10" s="273">
        <v>18936000000</v>
      </c>
      <c r="C10" s="274">
        <v>17149000000</v>
      </c>
      <c r="D10" s="275">
        <f>IF(C10=0,0,IF(ABS((B10-C10)/C10)&gt;0.995,0,((B10-C10)/C10)))</f>
        <v>0.1042043267829028</v>
      </c>
      <c r="E10" s="273">
        <v>37970000000</v>
      </c>
      <c r="F10" s="274">
        <v>34551000000</v>
      </c>
      <c r="G10" s="276">
        <f>IF(F10=0,0,IF(ABS((E10-F10)/F10)&gt;0.995,0,((E10-F10)/F10)))</f>
        <v>9.8955167723076026E-2</v>
      </c>
      <c r="H10" s="189"/>
    </row>
    <row r="11" spans="1:8" ht="15.75" customHeight="1" x14ac:dyDescent="0.4">
      <c r="A11" s="277" t="s">
        <v>160</v>
      </c>
      <c r="B11" s="211">
        <v>3140000000</v>
      </c>
      <c r="C11" s="212">
        <v>3051000000</v>
      </c>
      <c r="D11" s="203">
        <f>IF(C11=0,0,IF(ABS((B11-C11)/C11)&gt;0.995,0,((B11-C11)/C11)))</f>
        <v>2.917076368403802E-2</v>
      </c>
      <c r="E11" s="211">
        <v>6238000000</v>
      </c>
      <c r="F11" s="212">
        <v>6162000000</v>
      </c>
      <c r="G11" s="204">
        <f>IF(F11=0,0,IF(ABS((E11-F11)/F11)&gt;0.995,0,((E11-F11)/F11)))</f>
        <v>1.2333657903278157E-2</v>
      </c>
      <c r="H11" s="189"/>
    </row>
    <row r="12" spans="1:8" ht="15.75" customHeight="1" x14ac:dyDescent="0.4">
      <c r="A12" s="278" t="s">
        <v>161</v>
      </c>
      <c r="B12" s="97">
        <v>6052000000</v>
      </c>
      <c r="C12" s="98">
        <v>6305000000</v>
      </c>
      <c r="D12" s="275">
        <f>IF(C12=0,0,IF(ABS((B12-C12)/C12)&gt;0.995,0,((B12-C12)/C12)))</f>
        <v>-4.0126883425852501E-2</v>
      </c>
      <c r="E12" s="97">
        <v>12098000000</v>
      </c>
      <c r="F12" s="98">
        <v>12571000000</v>
      </c>
      <c r="G12" s="276">
        <f>IF(F12=0,0,IF(ABS((E12-F12)/F12)&gt;0.995,0,((E12-F12)/F12)))</f>
        <v>-3.7626282714183439E-2</v>
      </c>
      <c r="H12" s="189"/>
    </row>
    <row r="13" spans="1:8" ht="15.75" customHeight="1" x14ac:dyDescent="0.4">
      <c r="A13" s="279" t="s">
        <v>162</v>
      </c>
      <c r="B13" s="99">
        <v>28128000000</v>
      </c>
      <c r="C13" s="100">
        <v>26505000000</v>
      </c>
      <c r="D13" s="203">
        <f>IF(C13=0,0,IF(ABS((B13-C13)/C13)&gt;0.995,0,((B13-C13)/C13)))</f>
        <v>6.123372948500283E-2</v>
      </c>
      <c r="E13" s="99">
        <v>56306000000</v>
      </c>
      <c r="F13" s="100">
        <v>53284000000</v>
      </c>
      <c r="G13" s="204">
        <f>IF(F13=0,0,IF(ABS((E13-F13)/F13)&gt;0.995,0,((E13-F13)/F13)))</f>
        <v>5.6714961339238798E-2</v>
      </c>
      <c r="H13" s="189"/>
    </row>
    <row r="14" spans="1:8" ht="15.75" customHeight="1" x14ac:dyDescent="0.4">
      <c r="A14" s="216"/>
      <c r="B14" s="39"/>
      <c r="C14" s="39"/>
      <c r="D14" s="207"/>
      <c r="E14" s="39"/>
      <c r="F14" s="39"/>
      <c r="G14" s="208"/>
      <c r="H14" s="189"/>
    </row>
    <row r="15" spans="1:8" ht="15.75" customHeight="1" x14ac:dyDescent="0.4">
      <c r="A15" s="209" t="s">
        <v>163</v>
      </c>
      <c r="B15" s="207"/>
      <c r="C15" s="207"/>
      <c r="D15" s="207"/>
      <c r="E15" s="207"/>
      <c r="F15" s="207"/>
      <c r="G15" s="208"/>
      <c r="H15" s="189"/>
    </row>
    <row r="16" spans="1:8" ht="15.75" customHeight="1" x14ac:dyDescent="0.4">
      <c r="A16" s="277" t="s">
        <v>159</v>
      </c>
      <c r="B16" s="211">
        <v>6002000000</v>
      </c>
      <c r="C16" s="212">
        <v>5805000000</v>
      </c>
      <c r="D16" s="203">
        <f>IF(C16=0,0,IF(ABS((B16-C16)/C16)&gt;0.995,0,((B16-C16)/C16)))</f>
        <v>3.3936261843238585E-2</v>
      </c>
      <c r="E16" s="211">
        <v>12004000000</v>
      </c>
      <c r="F16" s="212">
        <v>11593000000</v>
      </c>
      <c r="G16" s="204">
        <f>IF(F16=0,0,IF(ABS((E16-F16)/F16)&gt;0.995,0,((E16-F16)/F16)))</f>
        <v>3.5452428189424651E-2</v>
      </c>
      <c r="H16" s="189"/>
    </row>
    <row r="17" spans="1:24" ht="15.75" customHeight="1" x14ac:dyDescent="0.4">
      <c r="A17" s="277" t="s">
        <v>160</v>
      </c>
      <c r="B17" s="211">
        <v>288000000</v>
      </c>
      <c r="C17" s="212">
        <v>393000000</v>
      </c>
      <c r="D17" s="203">
        <f>IF(C17=0,0,IF(ABS((B17-C17)/C17)&gt;0.995,0,((B17-C17)/C17)))</f>
        <v>-0.26717557251908397</v>
      </c>
      <c r="E17" s="211">
        <v>593000000</v>
      </c>
      <c r="F17" s="212">
        <v>913000000</v>
      </c>
      <c r="G17" s="204">
        <f>IF(F17=0,0,IF(ABS((E17-F17)/F17)&gt;0.995,0,((E17-F17)/F17)))</f>
        <v>-0.35049288061336253</v>
      </c>
      <c r="H17" s="189"/>
    </row>
    <row r="18" spans="1:24" ht="15.75" customHeight="1" x14ac:dyDescent="0.4">
      <c r="A18" s="280" t="s">
        <v>161</v>
      </c>
      <c r="B18" s="14">
        <v>1050000000</v>
      </c>
      <c r="C18" s="21">
        <v>1290000000</v>
      </c>
      <c r="D18" s="203">
        <f>IF(C18=0,0,IF(ABS((B18-C18)/C18)&gt;0.995,0,((B18-C18)/C18)))</f>
        <v>-0.18604651162790697</v>
      </c>
      <c r="E18" s="14">
        <v>2108000000</v>
      </c>
      <c r="F18" s="21">
        <v>2383000000</v>
      </c>
      <c r="G18" s="204">
        <f>IF(F18=0,0,IF(ABS((E18-F18)/F18)&gt;0.995,0,((E18-F18)/F18)))</f>
        <v>-0.11540075535039866</v>
      </c>
      <c r="H18" s="189"/>
    </row>
    <row r="19" spans="1:24" ht="15.75" customHeight="1" x14ac:dyDescent="0.4">
      <c r="A19" s="279" t="s">
        <v>164</v>
      </c>
      <c r="B19" s="101">
        <v>7340000000</v>
      </c>
      <c r="C19" s="102">
        <v>7488000000</v>
      </c>
      <c r="D19" s="203">
        <f>IF(C19=0,0,IF(ABS((B19-C19)/C19)&gt;0.995,0,((B19-C19)/C19)))</f>
        <v>-1.9764957264957264E-2</v>
      </c>
      <c r="E19" s="101">
        <v>14705000000</v>
      </c>
      <c r="F19" s="102">
        <v>14889000000</v>
      </c>
      <c r="G19" s="204">
        <f>IF(F19=0,0,IF(ABS((E19-F19)/F19)&gt;0.995,0,((E19-F19)/F19)))</f>
        <v>-1.2358116730472161E-2</v>
      </c>
      <c r="H19" s="189"/>
    </row>
    <row r="20" spans="1:24" ht="15" customHeight="1" x14ac:dyDescent="0.4">
      <c r="A20" s="281"/>
      <c r="B20" s="282"/>
      <c r="C20" s="283"/>
      <c r="D20" s="252"/>
      <c r="E20" s="282"/>
      <c r="F20" s="283"/>
      <c r="G20" s="284"/>
      <c r="H20" s="189"/>
    </row>
    <row r="21" spans="1:24" ht="15" customHeight="1" x14ac:dyDescent="0.4">
      <c r="A21" s="285"/>
      <c r="B21" s="285"/>
      <c r="C21" s="285"/>
      <c r="D21" s="285"/>
      <c r="E21" s="285"/>
      <c r="F21" s="285"/>
      <c r="G21" s="285"/>
    </row>
    <row r="22" spans="1:24" ht="15" customHeight="1" x14ac:dyDescent="0.4">
      <c r="A22" s="467" t="s">
        <v>143</v>
      </c>
      <c r="B22" s="468"/>
      <c r="C22" s="468"/>
      <c r="D22" s="468"/>
      <c r="E22" s="468"/>
      <c r="F22" s="468"/>
      <c r="G22" s="469"/>
      <c r="H22" s="189"/>
      <c r="I22" s="63"/>
      <c r="J22" s="63"/>
      <c r="K22" s="63"/>
      <c r="L22" s="63"/>
      <c r="M22" s="63"/>
      <c r="N22" s="63"/>
      <c r="O22" s="63"/>
      <c r="P22" s="63"/>
      <c r="Q22" s="63"/>
      <c r="R22" s="63"/>
      <c r="S22" s="63"/>
      <c r="T22" s="63"/>
      <c r="U22" s="63"/>
      <c r="V22" s="63"/>
      <c r="W22" s="63"/>
      <c r="X22" s="63"/>
    </row>
    <row r="23" spans="1:24" ht="15" customHeight="1" x14ac:dyDescent="0.4">
      <c r="A23" s="191" t="s">
        <v>144</v>
      </c>
      <c r="B23" s="458"/>
      <c r="C23" s="458"/>
      <c r="D23" s="84"/>
      <c r="E23" s="36"/>
      <c r="F23" s="105"/>
      <c r="G23" s="241"/>
      <c r="H23" s="189"/>
      <c r="I23" s="63"/>
      <c r="J23" s="63"/>
      <c r="K23" s="63"/>
      <c r="L23" s="63"/>
      <c r="M23" s="63"/>
      <c r="N23" s="63"/>
      <c r="O23" s="63"/>
      <c r="P23" s="63"/>
      <c r="Q23" s="63"/>
      <c r="R23" s="63"/>
      <c r="S23" s="63"/>
      <c r="T23" s="63"/>
      <c r="U23" s="63"/>
      <c r="V23" s="63"/>
      <c r="W23" s="63"/>
      <c r="X23" s="63"/>
    </row>
    <row r="24" spans="1:24" ht="15" customHeight="1" x14ac:dyDescent="0.4">
      <c r="A24" s="193" t="s">
        <v>4</v>
      </c>
      <c r="B24" s="194"/>
      <c r="C24" s="194"/>
      <c r="D24" s="194"/>
      <c r="E24" s="459" t="s">
        <v>145</v>
      </c>
      <c r="F24" s="459"/>
      <c r="G24" s="195" t="s">
        <v>6</v>
      </c>
      <c r="H24" s="189"/>
      <c r="I24" s="63"/>
      <c r="J24" s="63"/>
      <c r="K24" s="63"/>
      <c r="L24" s="63"/>
      <c r="M24" s="63"/>
      <c r="N24" s="63"/>
      <c r="O24" s="63"/>
      <c r="P24" s="63"/>
      <c r="Q24" s="63"/>
      <c r="R24" s="63"/>
      <c r="S24" s="63"/>
      <c r="T24" s="63"/>
      <c r="U24" s="63"/>
      <c r="V24" s="63"/>
      <c r="W24" s="63"/>
      <c r="X24" s="63"/>
    </row>
    <row r="25" spans="1:24" ht="15" customHeight="1" x14ac:dyDescent="0.4">
      <c r="A25" s="229"/>
      <c r="B25" s="103"/>
      <c r="C25" s="3"/>
      <c r="D25" s="3"/>
      <c r="E25" s="66" t="s">
        <v>8</v>
      </c>
      <c r="F25" s="57" t="s">
        <v>9</v>
      </c>
      <c r="G25" s="197" t="s">
        <v>10</v>
      </c>
      <c r="H25" s="189"/>
      <c r="I25" s="63"/>
      <c r="J25" s="63"/>
      <c r="K25" s="63"/>
      <c r="L25" s="63"/>
      <c r="M25" s="63"/>
      <c r="N25" s="63"/>
      <c r="O25" s="63"/>
      <c r="P25" s="63"/>
      <c r="Q25" s="63"/>
      <c r="R25" s="63"/>
      <c r="S25" s="63"/>
      <c r="T25" s="63"/>
      <c r="U25" s="63"/>
      <c r="V25" s="63"/>
      <c r="W25" s="63"/>
      <c r="X25" s="63"/>
    </row>
    <row r="26" spans="1:24" ht="15" customHeight="1" x14ac:dyDescent="0.4">
      <c r="A26" s="198" t="s">
        <v>146</v>
      </c>
      <c r="B26" s="104"/>
      <c r="C26" s="105"/>
      <c r="D26" s="105"/>
      <c r="E26" s="104"/>
      <c r="F26" s="105"/>
      <c r="G26" s="241"/>
      <c r="H26" s="189"/>
      <c r="I26" s="63"/>
      <c r="J26" s="63"/>
      <c r="K26" s="63"/>
      <c r="L26" s="63"/>
      <c r="M26" s="63"/>
      <c r="N26" s="63"/>
      <c r="O26" s="63"/>
      <c r="P26" s="63"/>
      <c r="Q26" s="63"/>
      <c r="R26" s="63"/>
      <c r="S26" s="63"/>
      <c r="T26" s="63"/>
      <c r="U26" s="63"/>
      <c r="V26" s="63"/>
      <c r="W26" s="63"/>
      <c r="X26" s="63"/>
    </row>
    <row r="27" spans="1:24" ht="15" customHeight="1" x14ac:dyDescent="0.4">
      <c r="A27" s="210" t="s">
        <v>147</v>
      </c>
      <c r="B27" s="257"/>
      <c r="C27" s="258"/>
      <c r="D27" s="258"/>
      <c r="E27" s="262">
        <v>14988000</v>
      </c>
      <c r="F27" s="263">
        <v>14548000</v>
      </c>
      <c r="G27" s="204">
        <v>3.0244707176244199E-2</v>
      </c>
      <c r="H27" s="189"/>
      <c r="I27" s="63"/>
      <c r="J27" s="63"/>
      <c r="K27" s="63"/>
      <c r="L27" s="63"/>
      <c r="M27" s="63"/>
      <c r="N27" s="63"/>
      <c r="O27" s="63"/>
      <c r="P27" s="63"/>
      <c r="Q27" s="63"/>
      <c r="R27" s="63"/>
      <c r="S27" s="63"/>
      <c r="T27" s="63"/>
      <c r="U27" s="63"/>
      <c r="V27" s="63"/>
      <c r="W27" s="63"/>
      <c r="X27" s="63"/>
    </row>
    <row r="28" spans="1:24" ht="15" customHeight="1" x14ac:dyDescent="0.4">
      <c r="A28" s="256" t="s">
        <v>148</v>
      </c>
      <c r="B28" s="106"/>
      <c r="C28" s="107"/>
      <c r="D28" s="107"/>
      <c r="E28" s="67">
        <v>493000</v>
      </c>
      <c r="F28" s="68">
        <v>653000</v>
      </c>
      <c r="G28" s="204">
        <v>-0.24502297090352201</v>
      </c>
      <c r="H28" s="189"/>
      <c r="I28" s="63"/>
      <c r="J28" s="63"/>
      <c r="K28" s="63"/>
      <c r="L28" s="63"/>
      <c r="M28" s="63"/>
      <c r="N28" s="63"/>
      <c r="O28" s="63"/>
      <c r="P28" s="63"/>
      <c r="Q28" s="63"/>
      <c r="R28" s="63"/>
      <c r="S28" s="63"/>
      <c r="T28" s="63"/>
      <c r="U28" s="63"/>
      <c r="V28" s="63"/>
      <c r="W28" s="63"/>
      <c r="X28" s="63"/>
    </row>
    <row r="29" spans="1:24" ht="15" customHeight="1" x14ac:dyDescent="0.4">
      <c r="A29" s="235" t="s">
        <v>149</v>
      </c>
      <c r="B29" s="108"/>
      <c r="C29" s="109"/>
      <c r="D29" s="109"/>
      <c r="E29" s="69">
        <v>15481000</v>
      </c>
      <c r="F29" s="70">
        <v>15201000</v>
      </c>
      <c r="G29" s="204">
        <v>1.84198407999474E-2</v>
      </c>
      <c r="H29" s="189"/>
      <c r="I29" s="63"/>
      <c r="J29" s="63"/>
      <c r="K29" s="63"/>
      <c r="L29" s="63"/>
      <c r="M29" s="63"/>
      <c r="N29" s="63"/>
      <c r="O29" s="63"/>
      <c r="P29" s="63"/>
      <c r="Q29" s="63"/>
      <c r="R29" s="63"/>
      <c r="S29" s="63"/>
      <c r="T29" s="63"/>
      <c r="U29" s="63"/>
      <c r="V29" s="63"/>
      <c r="W29" s="63"/>
      <c r="X29" s="63"/>
    </row>
    <row r="30" spans="1:24" ht="15" customHeight="1" x14ac:dyDescent="0.4">
      <c r="A30" s="198"/>
      <c r="B30" s="104"/>
      <c r="C30" s="105"/>
      <c r="D30" s="105"/>
      <c r="E30" s="104"/>
      <c r="F30" s="105"/>
      <c r="G30" s="260"/>
      <c r="H30" s="189"/>
      <c r="I30" s="63"/>
      <c r="J30" s="63"/>
      <c r="K30" s="63"/>
      <c r="L30" s="63"/>
      <c r="M30" s="63"/>
      <c r="N30" s="63"/>
      <c r="O30" s="63"/>
      <c r="P30" s="63"/>
      <c r="Q30" s="63"/>
      <c r="R30" s="63"/>
      <c r="S30" s="63"/>
      <c r="T30" s="63"/>
      <c r="U30" s="63"/>
      <c r="V30" s="63"/>
      <c r="W30" s="63"/>
      <c r="X30" s="63"/>
    </row>
    <row r="31" spans="1:24" ht="15" customHeight="1" x14ac:dyDescent="0.4">
      <c r="A31" s="286" t="s">
        <v>150</v>
      </c>
      <c r="B31" s="287"/>
      <c r="C31" s="288"/>
      <c r="D31" s="288"/>
      <c r="E31" s="287"/>
      <c r="F31" s="288"/>
      <c r="G31" s="289"/>
      <c r="H31" s="189"/>
      <c r="I31" s="63"/>
      <c r="J31" s="63"/>
      <c r="K31" s="63"/>
      <c r="L31" s="63"/>
      <c r="M31" s="63"/>
      <c r="N31" s="63"/>
      <c r="O31" s="63"/>
      <c r="P31" s="63"/>
      <c r="Q31" s="63"/>
      <c r="R31" s="63"/>
      <c r="S31" s="63"/>
      <c r="T31" s="63"/>
      <c r="U31" s="63"/>
      <c r="V31" s="63"/>
      <c r="W31" s="63"/>
      <c r="X31" s="63"/>
    </row>
    <row r="32" spans="1:24" ht="15" customHeight="1" x14ac:dyDescent="0.4">
      <c r="A32" s="290" t="s">
        <v>151</v>
      </c>
      <c r="B32" s="291"/>
      <c r="C32" s="292"/>
      <c r="D32" s="292"/>
      <c r="E32" s="293">
        <v>6691000</v>
      </c>
      <c r="F32" s="294">
        <v>7878000</v>
      </c>
      <c r="G32" s="295">
        <v>-0.15067275958365101</v>
      </c>
      <c r="H32" s="189"/>
      <c r="I32" s="63"/>
      <c r="J32" s="63"/>
      <c r="K32" s="63"/>
      <c r="L32" s="63"/>
      <c r="M32" s="63"/>
      <c r="N32" s="63"/>
      <c r="O32" s="63"/>
      <c r="P32" s="63"/>
      <c r="Q32" s="63"/>
      <c r="R32" s="63"/>
      <c r="S32" s="63"/>
      <c r="T32" s="63"/>
      <c r="U32" s="63"/>
      <c r="V32" s="63"/>
      <c r="W32" s="63"/>
      <c r="X32" s="63"/>
    </row>
    <row r="33" spans="1:24" ht="15" customHeight="1" x14ac:dyDescent="0.4">
      <c r="A33" s="296" t="s">
        <v>152</v>
      </c>
      <c r="B33" s="110"/>
      <c r="C33" s="111"/>
      <c r="D33" s="111"/>
      <c r="E33" s="77">
        <v>3559000</v>
      </c>
      <c r="F33" s="78">
        <v>4058000</v>
      </c>
      <c r="G33" s="297">
        <v>-0.122966978807294</v>
      </c>
      <c r="H33" s="189"/>
      <c r="I33" s="63"/>
      <c r="J33" s="63"/>
      <c r="K33" s="63"/>
      <c r="L33" s="63"/>
      <c r="M33" s="63"/>
      <c r="N33" s="63"/>
      <c r="O33" s="63"/>
      <c r="P33" s="63"/>
      <c r="Q33" s="63"/>
      <c r="R33" s="63"/>
      <c r="S33" s="63"/>
      <c r="T33" s="63"/>
      <c r="U33" s="63"/>
      <c r="V33" s="63"/>
      <c r="W33" s="63"/>
      <c r="X33" s="63"/>
    </row>
    <row r="34" spans="1:24" ht="15" customHeight="1" x14ac:dyDescent="0.4">
      <c r="A34" s="298" t="s">
        <v>153</v>
      </c>
      <c r="B34" s="112"/>
      <c r="C34" s="113"/>
      <c r="D34" s="113"/>
      <c r="E34" s="81">
        <v>10250000</v>
      </c>
      <c r="F34" s="82">
        <v>11936000</v>
      </c>
      <c r="G34" s="295">
        <v>-0.14125335120643401</v>
      </c>
      <c r="H34" s="189"/>
      <c r="I34" s="63"/>
      <c r="J34" s="63"/>
      <c r="K34" s="63"/>
      <c r="L34" s="63"/>
      <c r="M34" s="63"/>
      <c r="N34" s="63"/>
      <c r="O34" s="63"/>
      <c r="P34" s="63"/>
      <c r="Q34" s="63"/>
      <c r="R34" s="63"/>
      <c r="S34" s="63"/>
      <c r="T34" s="63"/>
      <c r="U34" s="63"/>
      <c r="V34" s="63"/>
      <c r="W34" s="63"/>
      <c r="X34" s="63"/>
    </row>
    <row r="35" spans="1:24" ht="15" customHeight="1" x14ac:dyDescent="0.4">
      <c r="A35" s="299"/>
      <c r="B35" s="96"/>
      <c r="C35" s="96"/>
      <c r="D35" s="96"/>
      <c r="E35" s="96"/>
      <c r="F35" s="96"/>
      <c r="G35" s="195"/>
      <c r="H35" s="189"/>
      <c r="I35" s="63"/>
      <c r="J35" s="63"/>
      <c r="K35" s="63"/>
      <c r="L35" s="63"/>
      <c r="M35" s="63"/>
      <c r="N35" s="63"/>
      <c r="O35" s="63"/>
      <c r="P35" s="63"/>
      <c r="Q35" s="63"/>
      <c r="R35" s="63"/>
      <c r="S35" s="63"/>
      <c r="T35" s="63"/>
      <c r="U35" s="63"/>
      <c r="V35" s="63"/>
      <c r="W35" s="63"/>
      <c r="X35" s="63"/>
    </row>
    <row r="36" spans="1:24" ht="15" customHeight="1" x14ac:dyDescent="0.4">
      <c r="A36" s="300"/>
      <c r="B36" s="470" t="s">
        <v>5</v>
      </c>
      <c r="C36" s="470"/>
      <c r="D36" s="301" t="s">
        <v>6</v>
      </c>
      <c r="E36" s="470" t="s">
        <v>5</v>
      </c>
      <c r="F36" s="470"/>
      <c r="G36" s="302" t="s">
        <v>6</v>
      </c>
      <c r="H36" s="189"/>
      <c r="I36" s="63"/>
      <c r="J36" s="63"/>
      <c r="K36" s="63"/>
      <c r="L36" s="63"/>
      <c r="M36" s="63"/>
      <c r="N36" s="63"/>
      <c r="O36" s="63"/>
      <c r="P36" s="63"/>
      <c r="Q36" s="63"/>
      <c r="R36" s="63"/>
      <c r="S36" s="63"/>
      <c r="T36" s="63"/>
      <c r="U36" s="63"/>
      <c r="V36" s="63"/>
      <c r="W36" s="63"/>
      <c r="X36" s="63"/>
    </row>
    <row r="37" spans="1:24" ht="15" customHeight="1" x14ac:dyDescent="0.4">
      <c r="A37" s="303"/>
      <c r="B37" s="114" t="s">
        <v>8</v>
      </c>
      <c r="C37" s="115" t="s">
        <v>9</v>
      </c>
      <c r="D37" s="116" t="s">
        <v>10</v>
      </c>
      <c r="E37" s="114" t="s">
        <v>8</v>
      </c>
      <c r="F37" s="115" t="s">
        <v>9</v>
      </c>
      <c r="G37" s="304" t="s">
        <v>10</v>
      </c>
      <c r="H37" s="189"/>
      <c r="I37" s="63"/>
      <c r="J37" s="63"/>
      <c r="K37" s="63"/>
      <c r="L37" s="63"/>
      <c r="M37" s="63"/>
      <c r="N37" s="63"/>
      <c r="O37" s="63"/>
      <c r="P37" s="63"/>
      <c r="Q37" s="63"/>
      <c r="R37" s="63"/>
      <c r="S37" s="63"/>
      <c r="T37" s="63"/>
      <c r="U37" s="63"/>
      <c r="V37" s="63"/>
      <c r="W37" s="63"/>
      <c r="X37" s="63"/>
    </row>
    <row r="38" spans="1:24" ht="15" customHeight="1" x14ac:dyDescent="0.4">
      <c r="A38" s="305" t="s">
        <v>165</v>
      </c>
      <c r="B38" s="117"/>
      <c r="C38" s="118"/>
      <c r="D38" s="119"/>
      <c r="E38" s="117"/>
      <c r="F38" s="118"/>
      <c r="G38" s="306"/>
      <c r="H38" s="189"/>
      <c r="I38" s="63"/>
      <c r="J38" s="63"/>
      <c r="K38" s="63"/>
      <c r="L38" s="63"/>
      <c r="M38" s="63"/>
      <c r="N38" s="63"/>
      <c r="O38" s="63"/>
      <c r="P38" s="63"/>
      <c r="Q38" s="63"/>
      <c r="R38" s="63"/>
      <c r="S38" s="63"/>
      <c r="T38" s="63"/>
      <c r="U38" s="63"/>
      <c r="V38" s="63"/>
      <c r="W38" s="63"/>
      <c r="X38" s="63"/>
    </row>
    <row r="39" spans="1:24" ht="15" customHeight="1" x14ac:dyDescent="0.4">
      <c r="A39" s="290" t="s">
        <v>147</v>
      </c>
      <c r="B39" s="293">
        <v>80000</v>
      </c>
      <c r="C39" s="294">
        <v>-79000</v>
      </c>
      <c r="D39" s="307">
        <v>0</v>
      </c>
      <c r="E39" s="293">
        <v>170000</v>
      </c>
      <c r="F39" s="294">
        <v>-111000</v>
      </c>
      <c r="G39" s="295">
        <v>0</v>
      </c>
      <c r="H39" s="189"/>
      <c r="I39" s="63"/>
      <c r="J39" s="63"/>
      <c r="K39" s="63"/>
      <c r="L39" s="63"/>
      <c r="M39" s="63"/>
      <c r="N39" s="63"/>
      <c r="O39" s="63"/>
      <c r="P39" s="63"/>
      <c r="Q39" s="63"/>
      <c r="R39" s="63"/>
      <c r="S39" s="63"/>
      <c r="T39" s="63"/>
      <c r="U39" s="63"/>
      <c r="V39" s="63"/>
      <c r="W39" s="63"/>
      <c r="X39" s="63"/>
    </row>
    <row r="40" spans="1:24" ht="15" customHeight="1" x14ac:dyDescent="0.4">
      <c r="A40" s="296" t="s">
        <v>148</v>
      </c>
      <c r="B40" s="77">
        <v>-34000</v>
      </c>
      <c r="C40" s="78">
        <v>-35000</v>
      </c>
      <c r="D40" s="308">
        <v>2.8571428571428598E-2</v>
      </c>
      <c r="E40" s="77">
        <v>-73000</v>
      </c>
      <c r="F40" s="78">
        <v>-77000</v>
      </c>
      <c r="G40" s="297">
        <v>5.1948051948052E-2</v>
      </c>
      <c r="H40" s="189"/>
      <c r="I40" s="63"/>
      <c r="J40" s="63"/>
      <c r="K40" s="63"/>
      <c r="L40" s="63"/>
      <c r="M40" s="63"/>
      <c r="N40" s="63"/>
      <c r="O40" s="63"/>
      <c r="P40" s="63"/>
      <c r="Q40" s="63"/>
      <c r="R40" s="63"/>
      <c r="S40" s="63"/>
      <c r="T40" s="63"/>
      <c r="U40" s="63"/>
      <c r="V40" s="63"/>
      <c r="W40" s="63"/>
      <c r="X40" s="63"/>
    </row>
    <row r="41" spans="1:24" ht="15" customHeight="1" x14ac:dyDescent="0.4">
      <c r="A41" s="309" t="s">
        <v>155</v>
      </c>
      <c r="B41" s="310">
        <v>46000</v>
      </c>
      <c r="C41" s="311">
        <v>-114000</v>
      </c>
      <c r="D41" s="312">
        <v>0</v>
      </c>
      <c r="E41" s="310">
        <v>97000</v>
      </c>
      <c r="F41" s="311">
        <v>-188000</v>
      </c>
      <c r="G41" s="313">
        <v>0</v>
      </c>
      <c r="H41" s="189"/>
      <c r="I41" s="63"/>
      <c r="J41" s="63"/>
      <c r="K41" s="63"/>
      <c r="L41" s="63"/>
      <c r="M41" s="63"/>
      <c r="N41" s="63"/>
      <c r="O41" s="63"/>
      <c r="P41" s="63"/>
      <c r="Q41" s="63"/>
      <c r="R41" s="63"/>
      <c r="S41" s="63"/>
      <c r="T41" s="63"/>
      <c r="U41" s="63"/>
      <c r="V41" s="63"/>
      <c r="W41" s="63"/>
      <c r="X41" s="63"/>
    </row>
    <row r="42" spans="1:24" x14ac:dyDescent="0.4">
      <c r="A42" s="189"/>
      <c r="B42" s="189"/>
      <c r="C42" s="189"/>
      <c r="D42" s="189"/>
      <c r="E42" s="189"/>
      <c r="F42" s="189"/>
      <c r="G42" s="189"/>
    </row>
  </sheetData>
  <mergeCells count="11">
    <mergeCell ref="A1:G1"/>
    <mergeCell ref="A3:G3"/>
    <mergeCell ref="B6:C6"/>
    <mergeCell ref="B7:C7"/>
    <mergeCell ref="A5:G5"/>
    <mergeCell ref="E7:F7"/>
    <mergeCell ref="E24:F24"/>
    <mergeCell ref="A22:G22"/>
    <mergeCell ref="B23:C23"/>
    <mergeCell ref="E36:F36"/>
    <mergeCell ref="B36:C36"/>
  </mergeCells>
  <printOptions horizontalCentered="1"/>
  <pageMargins left="0.75" right="0.75" top="1" bottom="1" header="0.5" footer="0.5"/>
  <pageSetup scale="85" orientation="portrait"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0"/>
  <sheetViews>
    <sheetView showRuler="0" zoomScaleNormal="100" workbookViewId="0">
      <selection sqref="A1:F1"/>
    </sheetView>
  </sheetViews>
  <sheetFormatPr defaultColWidth="13.703125" defaultRowHeight="12.7" x14ac:dyDescent="0.4"/>
  <cols>
    <col min="1" max="1" width="43.703125" customWidth="1"/>
    <col min="2" max="6" width="9.703125" customWidth="1"/>
    <col min="7" max="7" width="9.87890625" customWidth="1"/>
  </cols>
  <sheetData>
    <row r="1" spans="1:8" ht="16.7" customHeight="1" x14ac:dyDescent="0.45">
      <c r="A1" s="471" t="s">
        <v>159</v>
      </c>
      <c r="B1" s="454"/>
      <c r="C1" s="454"/>
      <c r="D1" s="454"/>
      <c r="E1" s="454"/>
      <c r="F1" s="454"/>
    </row>
    <row r="2" spans="1:8" ht="14.1" customHeight="1" x14ac:dyDescent="0.4"/>
    <row r="3" spans="1:8" ht="15.75" customHeight="1" x14ac:dyDescent="0.4">
      <c r="A3" s="472" t="s">
        <v>166</v>
      </c>
      <c r="B3" s="454"/>
      <c r="C3" s="454"/>
      <c r="D3" s="454"/>
      <c r="E3" s="454"/>
      <c r="F3" s="454"/>
    </row>
    <row r="4" spans="1:8" ht="12.6" customHeight="1" x14ac:dyDescent="0.4"/>
    <row r="5" spans="1:8" ht="15.75" customHeight="1" x14ac:dyDescent="0.4">
      <c r="A5" s="455" t="s">
        <v>167</v>
      </c>
      <c r="B5" s="456"/>
      <c r="C5" s="456"/>
      <c r="D5" s="456"/>
      <c r="E5" s="456"/>
      <c r="F5" s="456"/>
      <c r="G5" s="457"/>
      <c r="H5" s="189"/>
    </row>
    <row r="6" spans="1:8" ht="15.75" customHeight="1" x14ac:dyDescent="0.4">
      <c r="A6" s="191" t="s">
        <v>39</v>
      </c>
      <c r="B6" s="458"/>
      <c r="C6" s="458"/>
      <c r="D6" s="84"/>
      <c r="E6" s="36"/>
      <c r="F6" s="36"/>
      <c r="G6" s="199"/>
      <c r="H6" s="189"/>
    </row>
    <row r="7" spans="1:8" ht="15.75" customHeight="1" x14ac:dyDescent="0.4">
      <c r="A7" s="193" t="s">
        <v>4</v>
      </c>
      <c r="B7" s="459" t="s">
        <v>5</v>
      </c>
      <c r="C7" s="460"/>
      <c r="D7" s="194" t="s">
        <v>6</v>
      </c>
      <c r="E7" s="459" t="s">
        <v>7</v>
      </c>
      <c r="F7" s="460"/>
      <c r="G7" s="195" t="s">
        <v>6</v>
      </c>
      <c r="H7" s="189"/>
    </row>
    <row r="8" spans="1:8" ht="15.75" customHeight="1" x14ac:dyDescent="0.4">
      <c r="A8" s="229"/>
      <c r="B8" s="6" t="s">
        <v>8</v>
      </c>
      <c r="C8" s="57" t="s">
        <v>9</v>
      </c>
      <c r="D8" s="3" t="s">
        <v>10</v>
      </c>
      <c r="E8" s="6" t="s">
        <v>8</v>
      </c>
      <c r="F8" s="57" t="s">
        <v>9</v>
      </c>
      <c r="G8" s="197" t="s">
        <v>10</v>
      </c>
      <c r="H8" s="189"/>
    </row>
    <row r="9" spans="1:8" ht="15.75" customHeight="1" x14ac:dyDescent="0.4">
      <c r="A9" s="198" t="s">
        <v>11</v>
      </c>
      <c r="B9" s="52"/>
      <c r="C9" s="36"/>
      <c r="D9" s="84"/>
      <c r="E9" s="52"/>
      <c r="F9" s="36"/>
      <c r="G9" s="241"/>
      <c r="H9" s="189"/>
    </row>
    <row r="10" spans="1:8" ht="15.75" customHeight="1" x14ac:dyDescent="0.4">
      <c r="A10" s="210" t="s">
        <v>12</v>
      </c>
      <c r="B10" s="201">
        <v>14346000000</v>
      </c>
      <c r="C10" s="202">
        <v>13669000000</v>
      </c>
      <c r="D10" s="255">
        <f>IF(C10=0,0,IF(ABS((B10-C10)/C10)&gt;0.995,0,(B10-C10)/C10))</f>
        <v>4.9528129343770579E-2</v>
      </c>
      <c r="E10" s="201">
        <v>28394000000</v>
      </c>
      <c r="F10" s="202">
        <v>27637000000</v>
      </c>
      <c r="G10" s="204">
        <f>IF(F10=0,0,IF(ABS((E10-F10)/F10)&gt;0.995,0,(E10-F10)/F10))</f>
        <v>2.7390816658826936E-2</v>
      </c>
      <c r="H10" s="189"/>
    </row>
    <row r="11" spans="1:8" ht="15.75" customHeight="1" x14ac:dyDescent="0.4">
      <c r="A11" s="256" t="s">
        <v>13</v>
      </c>
      <c r="B11" s="14">
        <v>4590000000</v>
      </c>
      <c r="C11" s="21">
        <v>3480000000</v>
      </c>
      <c r="D11" s="255">
        <f>IF(C11=0,0,IF(ABS((B11-C11)/C11)&gt;0.995,0,(B11-C11)/C11))</f>
        <v>0.31896551724137934</v>
      </c>
      <c r="E11" s="14">
        <v>9576000000</v>
      </c>
      <c r="F11" s="21">
        <v>6914000000</v>
      </c>
      <c r="G11" s="204">
        <f>IF(F11=0,0,IF(ABS((E11-F11)/F11)&gt;0.995,0,(E11-F11)/F11))</f>
        <v>0.38501590974833672</v>
      </c>
      <c r="H11" s="189"/>
    </row>
    <row r="12" spans="1:8" ht="15.75" customHeight="1" x14ac:dyDescent="0.4">
      <c r="A12" s="206" t="s">
        <v>14</v>
      </c>
      <c r="B12" s="15">
        <v>18936000000</v>
      </c>
      <c r="C12" s="22">
        <v>17149000000</v>
      </c>
      <c r="D12" s="255">
        <f>IF(C12=0,0,IF(ABS((B12-C12)/C12)&gt;0.995,0,(B12-C12)/C12))</f>
        <v>0.1042043267829028</v>
      </c>
      <c r="E12" s="15">
        <v>37970000000</v>
      </c>
      <c r="F12" s="22">
        <v>34551000000</v>
      </c>
      <c r="G12" s="204">
        <f>IF(F12=0,0,IF(ABS((E12-F12)/F12)&gt;0.995,0,(E12-F12)/F12))</f>
        <v>9.8955167723076026E-2</v>
      </c>
      <c r="H12" s="189"/>
    </row>
    <row r="13" spans="1:8" ht="15.75" customHeight="1" x14ac:dyDescent="0.4">
      <c r="A13" s="198"/>
      <c r="B13" s="52"/>
      <c r="C13" s="36"/>
      <c r="D13" s="207"/>
      <c r="E13" s="52"/>
      <c r="F13" s="36"/>
      <c r="G13" s="208"/>
      <c r="H13" s="189"/>
    </row>
    <row r="14" spans="1:8" ht="15.75" customHeight="1" x14ac:dyDescent="0.4">
      <c r="A14" s="209" t="s">
        <v>15</v>
      </c>
      <c r="B14" s="207"/>
      <c r="C14" s="207"/>
      <c r="D14" s="207"/>
      <c r="E14" s="207"/>
      <c r="F14" s="207"/>
      <c r="G14" s="208"/>
      <c r="H14" s="189"/>
    </row>
    <row r="15" spans="1:8" ht="15.75" customHeight="1" x14ac:dyDescent="0.4">
      <c r="A15" s="220" t="s">
        <v>168</v>
      </c>
      <c r="B15" s="211">
        <v>10911000000</v>
      </c>
      <c r="C15" s="212">
        <v>9332000000</v>
      </c>
      <c r="D15" s="255">
        <f t="shared" ref="D15:D20" si="0">IF(C15=0,0,IF(ABS((B15-C15)/C15)&gt;0.995,0,(B15-C15)/C15))</f>
        <v>0.16920274324903559</v>
      </c>
      <c r="E15" s="211">
        <v>21929000000</v>
      </c>
      <c r="F15" s="212">
        <v>18901000000</v>
      </c>
      <c r="G15" s="204">
        <f t="shared" ref="G15:G20" si="1">IF(F15=0,0,IF(ABS((E15-F15)/F15)&gt;0.995,0,(E15-F15)/F15))</f>
        <v>0.16020316385376435</v>
      </c>
      <c r="H15" s="189"/>
    </row>
    <row r="16" spans="1:8" ht="15.75" customHeight="1" x14ac:dyDescent="0.4">
      <c r="A16" s="196" t="s">
        <v>21</v>
      </c>
      <c r="B16" s="14">
        <v>2023000000</v>
      </c>
      <c r="C16" s="21">
        <v>2012000000</v>
      </c>
      <c r="D16" s="255">
        <f t="shared" si="0"/>
        <v>5.4671968190854875E-3</v>
      </c>
      <c r="E16" s="14">
        <v>4037000000</v>
      </c>
      <c r="F16" s="21">
        <v>4057000000</v>
      </c>
      <c r="G16" s="204">
        <f t="shared" si="1"/>
        <v>-4.9297510475720977E-3</v>
      </c>
      <c r="H16" s="189"/>
    </row>
    <row r="17" spans="1:8" ht="15.75" customHeight="1" x14ac:dyDescent="0.4">
      <c r="A17" s="206" t="s">
        <v>22</v>
      </c>
      <c r="B17" s="15">
        <v>12934000000</v>
      </c>
      <c r="C17" s="22">
        <v>11344000000</v>
      </c>
      <c r="D17" s="255">
        <f t="shared" si="0"/>
        <v>0.14016220028208745</v>
      </c>
      <c r="E17" s="15">
        <v>25966000000</v>
      </c>
      <c r="F17" s="22">
        <v>22958000000</v>
      </c>
      <c r="G17" s="204">
        <f t="shared" si="1"/>
        <v>0.1310218660162035</v>
      </c>
      <c r="H17" s="189"/>
    </row>
    <row r="18" spans="1:8" ht="15.75" customHeight="1" x14ac:dyDescent="0.4">
      <c r="A18" s="198" t="s">
        <v>23</v>
      </c>
      <c r="B18" s="182">
        <v>6002000000</v>
      </c>
      <c r="C18" s="19">
        <v>5805000000</v>
      </c>
      <c r="D18" s="255">
        <f t="shared" si="0"/>
        <v>3.3936261843238585E-2</v>
      </c>
      <c r="E18" s="182">
        <v>12004000000</v>
      </c>
      <c r="F18" s="19">
        <v>11593000000</v>
      </c>
      <c r="G18" s="204">
        <f t="shared" si="1"/>
        <v>3.5452428189424651E-2</v>
      </c>
      <c r="H18" s="189"/>
    </row>
    <row r="19" spans="1:8" ht="15.75" customHeight="1" x14ac:dyDescent="0.4">
      <c r="A19" s="214" t="s">
        <v>25</v>
      </c>
      <c r="B19" s="14">
        <v>0</v>
      </c>
      <c r="C19" s="21">
        <v>0</v>
      </c>
      <c r="D19" s="255">
        <f t="shared" si="0"/>
        <v>0</v>
      </c>
      <c r="E19" s="14">
        <v>0</v>
      </c>
      <c r="F19" s="21">
        <v>0</v>
      </c>
      <c r="G19" s="204">
        <f t="shared" si="1"/>
        <v>0</v>
      </c>
      <c r="H19" s="189"/>
    </row>
    <row r="20" spans="1:8" ht="15.75" customHeight="1" x14ac:dyDescent="0.4">
      <c r="A20" s="215" t="s">
        <v>169</v>
      </c>
      <c r="B20" s="23">
        <v>6002000000</v>
      </c>
      <c r="C20" s="24">
        <v>5805000000</v>
      </c>
      <c r="D20" s="255">
        <f t="shared" si="0"/>
        <v>3.3936261843238585E-2</v>
      </c>
      <c r="E20" s="23">
        <v>12004000000</v>
      </c>
      <c r="F20" s="24">
        <v>11593000000</v>
      </c>
      <c r="G20" s="204">
        <f t="shared" si="1"/>
        <v>3.5452428189424651E-2</v>
      </c>
      <c r="H20" s="189"/>
    </row>
    <row r="21" spans="1:8" ht="15.75" customHeight="1" x14ac:dyDescent="0.4">
      <c r="A21" s="216"/>
      <c r="B21" s="38"/>
      <c r="C21" s="39"/>
      <c r="D21" s="207"/>
      <c r="E21" s="38"/>
      <c r="F21" s="39"/>
      <c r="G21" s="208"/>
      <c r="H21" s="189"/>
    </row>
    <row r="22" spans="1:8" ht="15.75" customHeight="1" x14ac:dyDescent="0.4">
      <c r="A22" s="314" t="s">
        <v>170</v>
      </c>
      <c r="B22" s="315">
        <f>+ROUND(B18/B12,3)</f>
        <v>0.317</v>
      </c>
      <c r="C22" s="224">
        <f>+ROUND(C18/C12,3)</f>
        <v>0.33900000000000002</v>
      </c>
      <c r="D22" s="316">
        <f>+(B22-C22)*10000</f>
        <v>-220.0000000000002</v>
      </c>
      <c r="E22" s="315">
        <f>+ROUND(E18/E12,3)</f>
        <v>0.316</v>
      </c>
      <c r="F22" s="224">
        <f>+ROUND(F18/F12,3)</f>
        <v>0.33600000000000002</v>
      </c>
      <c r="G22" s="317">
        <f>+(E22-F22)*10000</f>
        <v>-200.00000000000017</v>
      </c>
      <c r="H22" s="189"/>
    </row>
    <row r="23" spans="1:8" ht="15.75" customHeight="1" x14ac:dyDescent="0.4">
      <c r="A23" s="318"/>
      <c r="B23" s="319"/>
      <c r="C23" s="320"/>
      <c r="D23" s="320"/>
      <c r="E23" s="301"/>
      <c r="F23" s="301"/>
      <c r="G23" s="301"/>
    </row>
    <row r="24" spans="1:8" ht="15.75" customHeight="1" x14ac:dyDescent="0.4">
      <c r="A24" s="455" t="s">
        <v>143</v>
      </c>
      <c r="B24" s="456"/>
      <c r="C24" s="456"/>
      <c r="D24" s="456"/>
      <c r="E24" s="456"/>
      <c r="F24" s="456"/>
      <c r="G24" s="457"/>
      <c r="H24" s="189"/>
    </row>
    <row r="25" spans="1:8" ht="15.75" customHeight="1" x14ac:dyDescent="0.4">
      <c r="A25" s="191" t="s">
        <v>144</v>
      </c>
      <c r="B25" s="458"/>
      <c r="C25" s="458"/>
      <c r="D25" s="84"/>
      <c r="E25" s="36"/>
      <c r="F25" s="36"/>
      <c r="G25" s="199"/>
      <c r="H25" s="189"/>
    </row>
    <row r="26" spans="1:8" ht="15.75" customHeight="1" x14ac:dyDescent="0.4">
      <c r="A26" s="193" t="s">
        <v>4</v>
      </c>
      <c r="B26" s="460"/>
      <c r="C26" s="460"/>
      <c r="D26" s="207"/>
      <c r="E26" s="459" t="s">
        <v>145</v>
      </c>
      <c r="F26" s="460"/>
      <c r="G26" s="195" t="s">
        <v>6</v>
      </c>
      <c r="H26" s="189"/>
    </row>
    <row r="27" spans="1:8" ht="15.75" customHeight="1" x14ac:dyDescent="0.4">
      <c r="A27" s="229"/>
      <c r="B27" s="207"/>
      <c r="C27" s="207"/>
      <c r="D27" s="207"/>
      <c r="E27" s="6" t="s">
        <v>8</v>
      </c>
      <c r="F27" s="57" t="s">
        <v>9</v>
      </c>
      <c r="G27" s="197" t="s">
        <v>10</v>
      </c>
      <c r="H27" s="189"/>
    </row>
    <row r="28" spans="1:8" ht="15.75" customHeight="1" x14ac:dyDescent="0.4">
      <c r="A28" s="198" t="s">
        <v>171</v>
      </c>
      <c r="B28" s="52"/>
      <c r="C28" s="36"/>
      <c r="D28" s="36"/>
      <c r="E28" s="52"/>
      <c r="F28" s="36"/>
      <c r="G28" s="241"/>
      <c r="H28" s="189"/>
    </row>
    <row r="29" spans="1:8" ht="15.75" customHeight="1" x14ac:dyDescent="0.4">
      <c r="A29" s="210" t="s">
        <v>172</v>
      </c>
      <c r="B29" s="207"/>
      <c r="C29" s="207"/>
      <c r="D29" s="207"/>
      <c r="E29" s="262">
        <v>79059000</v>
      </c>
      <c r="F29" s="263">
        <v>74919000</v>
      </c>
      <c r="G29" s="321">
        <f t="shared" ref="G29:G34" si="2">IF(F29=0,0,IF(ABS((E29-F29)/F29)&gt;0.995,0,(E29-F29)/F29))</f>
        <v>5.5259680454891283E-2</v>
      </c>
      <c r="H29" s="189"/>
    </row>
    <row r="30" spans="1:8" ht="15.75" customHeight="1" x14ac:dyDescent="0.4">
      <c r="A30" s="261" t="s">
        <v>173</v>
      </c>
      <c r="B30" s="207"/>
      <c r="C30" s="207"/>
      <c r="D30" s="207"/>
      <c r="E30" s="262">
        <v>65503000</v>
      </c>
      <c r="F30" s="263">
        <v>62882000</v>
      </c>
      <c r="G30" s="321">
        <f t="shared" si="2"/>
        <v>4.1681244235234248E-2</v>
      </c>
      <c r="H30" s="189"/>
    </row>
    <row r="31" spans="1:8" ht="15.75" customHeight="1" x14ac:dyDescent="0.4">
      <c r="A31" s="210" t="s">
        <v>174</v>
      </c>
      <c r="B31" s="207"/>
      <c r="C31" s="207"/>
      <c r="D31" s="207"/>
      <c r="E31" s="262">
        <v>18681000</v>
      </c>
      <c r="F31" s="263">
        <v>18008000</v>
      </c>
      <c r="G31" s="321">
        <f t="shared" si="2"/>
        <v>3.7372278987116835E-2</v>
      </c>
      <c r="H31" s="189"/>
    </row>
    <row r="32" spans="1:8" ht="15.75" customHeight="1" x14ac:dyDescent="0.4">
      <c r="A32" s="210" t="s">
        <v>175</v>
      </c>
      <c r="B32" s="207"/>
      <c r="C32" s="207"/>
      <c r="D32" s="207"/>
      <c r="E32" s="262">
        <v>6406000</v>
      </c>
      <c r="F32" s="263">
        <v>6718000</v>
      </c>
      <c r="G32" s="321">
        <f t="shared" si="2"/>
        <v>-4.6442393569514739E-2</v>
      </c>
      <c r="H32" s="189"/>
    </row>
    <row r="33" spans="1:8" ht="15.75" customHeight="1" x14ac:dyDescent="0.4">
      <c r="A33" s="256" t="s">
        <v>176</v>
      </c>
      <c r="B33" s="207"/>
      <c r="C33" s="207"/>
      <c r="D33" s="207"/>
      <c r="E33" s="67">
        <v>87500000</v>
      </c>
      <c r="F33" s="68">
        <v>71762000</v>
      </c>
      <c r="G33" s="321">
        <f t="shared" si="2"/>
        <v>0.21930826900030656</v>
      </c>
      <c r="H33" s="189"/>
    </row>
    <row r="34" spans="1:8" ht="15.75" customHeight="1" x14ac:dyDescent="0.4">
      <c r="A34" s="322" t="s">
        <v>177</v>
      </c>
      <c r="B34" s="50"/>
      <c r="C34" s="126"/>
      <c r="D34" s="126"/>
      <c r="E34" s="122">
        <v>191646000</v>
      </c>
      <c r="F34" s="123">
        <v>171407000</v>
      </c>
      <c r="G34" s="321">
        <f t="shared" si="2"/>
        <v>0.11807569119114156</v>
      </c>
      <c r="H34" s="189"/>
    </row>
    <row r="35" spans="1:8" ht="15.75" customHeight="1" x14ac:dyDescent="0.4">
      <c r="A35" s="323"/>
      <c r="B35" s="38"/>
      <c r="C35" s="39"/>
      <c r="D35" s="39"/>
      <c r="E35" s="38"/>
      <c r="F35" s="39"/>
      <c r="G35" s="208"/>
      <c r="H35" s="189"/>
    </row>
    <row r="36" spans="1:8" ht="15.75" customHeight="1" x14ac:dyDescent="0.4">
      <c r="A36" s="193"/>
      <c r="B36" s="459" t="s">
        <v>5</v>
      </c>
      <c r="C36" s="460"/>
      <c r="D36" s="194" t="s">
        <v>6</v>
      </c>
      <c r="E36" s="459" t="s">
        <v>7</v>
      </c>
      <c r="F36" s="460"/>
      <c r="G36" s="195" t="s">
        <v>6</v>
      </c>
      <c r="H36" s="189"/>
    </row>
    <row r="37" spans="1:8" ht="15.75" customHeight="1" x14ac:dyDescent="0.4">
      <c r="A37" s="229"/>
      <c r="B37" s="6" t="s">
        <v>8</v>
      </c>
      <c r="C37" s="57" t="s">
        <v>9</v>
      </c>
      <c r="D37" s="3" t="s">
        <v>10</v>
      </c>
      <c r="E37" s="6" t="s">
        <v>8</v>
      </c>
      <c r="F37" s="57" t="s">
        <v>9</v>
      </c>
      <c r="G37" s="197" t="s">
        <v>10</v>
      </c>
      <c r="H37" s="189"/>
    </row>
    <row r="38" spans="1:8" ht="15.75" customHeight="1" x14ac:dyDescent="0.4">
      <c r="A38" s="198" t="s">
        <v>178</v>
      </c>
      <c r="B38" s="52"/>
      <c r="C38" s="36"/>
      <c r="D38" s="84"/>
      <c r="E38" s="52"/>
      <c r="F38" s="36"/>
      <c r="G38" s="241"/>
      <c r="H38" s="189"/>
    </row>
    <row r="39" spans="1:8" ht="15.75" customHeight="1" x14ac:dyDescent="0.4">
      <c r="A39" s="220" t="s">
        <v>179</v>
      </c>
      <c r="B39" s="262">
        <v>789000</v>
      </c>
      <c r="C39" s="263">
        <v>-151000</v>
      </c>
      <c r="D39" s="255">
        <f>IF(C39=0,0,IF(ABS((B39-C39)/C39)&gt;0.995,0,(B39-C39)/C39))</f>
        <v>0</v>
      </c>
      <c r="E39" s="262">
        <v>1384000</v>
      </c>
      <c r="F39" s="263">
        <v>12000</v>
      </c>
      <c r="G39" s="321">
        <f>IF(F39=0,0,IF(ABS((E39-F39)/F39)&gt;0.995,0,(E39-F39)/F39))</f>
        <v>0</v>
      </c>
      <c r="H39" s="189"/>
    </row>
    <row r="40" spans="1:8" ht="15.75" customHeight="1" x14ac:dyDescent="0.4">
      <c r="A40" s="324" t="s">
        <v>180</v>
      </c>
      <c r="B40" s="124">
        <v>963000</v>
      </c>
      <c r="C40" s="125">
        <v>-16000</v>
      </c>
      <c r="D40" s="255">
        <f>IF(C40=0,0,IF(ABS((B40-C40)/C40)&gt;0.995,0,(B40-C40)/C40))</f>
        <v>0</v>
      </c>
      <c r="E40" s="124">
        <v>1765000</v>
      </c>
      <c r="F40" s="125">
        <v>104000</v>
      </c>
      <c r="G40" s="321">
        <f>IF(F40=0,0,IF(ABS((E40-F40)/F40)&gt;0.995,0,(E40-F40)/F40))</f>
        <v>0</v>
      </c>
      <c r="H40" s="189"/>
    </row>
    <row r="41" spans="1:8" ht="15.75" customHeight="1" x14ac:dyDescent="0.4">
      <c r="A41" s="323"/>
      <c r="B41" s="38"/>
      <c r="C41" s="39"/>
      <c r="D41" s="207"/>
      <c r="E41" s="38"/>
      <c r="F41" s="39"/>
      <c r="G41" s="208"/>
      <c r="H41" s="189"/>
    </row>
    <row r="42" spans="1:8" ht="15.75" customHeight="1" x14ac:dyDescent="0.4">
      <c r="A42" s="210" t="s">
        <v>172</v>
      </c>
      <c r="B42" s="262">
        <v>1156000</v>
      </c>
      <c r="C42" s="263">
        <v>-154000</v>
      </c>
      <c r="D42" s="255">
        <f>IF(C42=0,0,IF(ABS((B42-C42)/C42)&gt;0.995,0,(B42-C42)/C42))</f>
        <v>0</v>
      </c>
      <c r="E42" s="262">
        <v>1979000</v>
      </c>
      <c r="F42" s="263">
        <v>-127000</v>
      </c>
      <c r="G42" s="321">
        <f>IF(F42=0,0,IF(ABS((E42-F42)/F42)&gt;0.995,0,(E42-F42)/F42))</f>
        <v>0</v>
      </c>
      <c r="H42" s="189"/>
    </row>
    <row r="43" spans="1:8" ht="15.75" customHeight="1" x14ac:dyDescent="0.4">
      <c r="A43" s="210" t="s">
        <v>174</v>
      </c>
      <c r="B43" s="262">
        <v>297000</v>
      </c>
      <c r="C43" s="263">
        <v>165000</v>
      </c>
      <c r="D43" s="255">
        <f>IF(C43=0,0,IF(ABS((B43-C43)/C43)&gt;0.995,0,(B43-C43)/C43))</f>
        <v>0.8</v>
      </c>
      <c r="E43" s="262">
        <v>576000</v>
      </c>
      <c r="F43" s="263">
        <v>120000</v>
      </c>
      <c r="G43" s="321">
        <f>IF(F43=0,0,IF(ABS((E43-F43)/F43)&gt;0.995,0,(E43-F43)/F43))</f>
        <v>0</v>
      </c>
      <c r="H43" s="189"/>
    </row>
    <row r="44" spans="1:8" ht="15.75" customHeight="1" x14ac:dyDescent="0.4">
      <c r="A44" s="210" t="s">
        <v>175</v>
      </c>
      <c r="B44" s="262">
        <v>-125000</v>
      </c>
      <c r="C44" s="263">
        <v>-58000</v>
      </c>
      <c r="D44" s="255">
        <f>IF(C44=0,0,IF(ABS((B44-C44)/C44)&gt;0.995,0,(B44-C44)/C44))</f>
        <v>0</v>
      </c>
      <c r="E44" s="262">
        <v>-193000</v>
      </c>
      <c r="F44" s="263">
        <v>-248000</v>
      </c>
      <c r="G44" s="321">
        <f>IF(F44=0,0,IF(((E44-F44)/ABS(F44))&gt;0.995,0,((E44-F44)/ABS(F44))))</f>
        <v>0.22177419354838709</v>
      </c>
      <c r="H44" s="189"/>
    </row>
    <row r="45" spans="1:8" ht="15.75" customHeight="1" x14ac:dyDescent="0.4">
      <c r="A45" s="256" t="s">
        <v>176</v>
      </c>
      <c r="B45" s="67">
        <v>4209000</v>
      </c>
      <c r="C45" s="68">
        <v>2255000</v>
      </c>
      <c r="D45" s="255">
        <f>IF(C45=0,0,IF(ABS((B45-C45)/C45)&gt;0.995,0,(B45-C45)/C45))</f>
        <v>0.86651884700665194</v>
      </c>
      <c r="E45" s="67">
        <v>6726000</v>
      </c>
      <c r="F45" s="68">
        <v>5773000</v>
      </c>
      <c r="G45" s="321">
        <f>IF(F45=0,0,IF(ABS((E45-F45)/F45)&gt;0.995,0,(E45-F45)/F45))</f>
        <v>0.16507881517408626</v>
      </c>
      <c r="H45" s="189"/>
    </row>
    <row r="46" spans="1:8" ht="15.75" customHeight="1" x14ac:dyDescent="0.4">
      <c r="A46" s="322" t="s">
        <v>181</v>
      </c>
      <c r="B46" s="122">
        <v>5537000</v>
      </c>
      <c r="C46" s="123">
        <v>2208000</v>
      </c>
      <c r="D46" s="255">
        <f>IF(C46=0,0,IF(ABS((B46-C46)/C46)&gt;0.995,0,(B46-C46)/C46))</f>
        <v>0</v>
      </c>
      <c r="E46" s="122">
        <v>9088000</v>
      </c>
      <c r="F46" s="123">
        <v>5518000</v>
      </c>
      <c r="G46" s="321">
        <f>IF(F46=0,0,IF(ABS((E46-F46)/F46)&gt;0.995,0,(E46-F46)/F46))</f>
        <v>0.64697354113809347</v>
      </c>
      <c r="H46" s="189"/>
    </row>
    <row r="47" spans="1:8" ht="15.75" customHeight="1" x14ac:dyDescent="0.4">
      <c r="A47" s="323"/>
      <c r="B47" s="38"/>
      <c r="C47" s="39"/>
      <c r="D47" s="207"/>
      <c r="E47" s="38"/>
      <c r="F47" s="39"/>
      <c r="G47" s="208"/>
      <c r="H47" s="189"/>
    </row>
    <row r="48" spans="1:8" ht="15.75" customHeight="1" x14ac:dyDescent="0.4">
      <c r="A48" s="220" t="s">
        <v>182</v>
      </c>
      <c r="B48" s="325">
        <v>8.6999999999999994E-3</v>
      </c>
      <c r="C48" s="326">
        <v>1.0500000000000001E-2</v>
      </c>
      <c r="D48" s="327">
        <f>+(B48-C48)*10000</f>
        <v>-18.000000000000014</v>
      </c>
      <c r="E48" s="325">
        <v>8.9999999999999993E-3</v>
      </c>
      <c r="F48" s="326">
        <v>1.06E-2</v>
      </c>
      <c r="G48" s="266">
        <f>+(E48-F48)*10000</f>
        <v>-16.000000000000007</v>
      </c>
      <c r="H48" s="189"/>
    </row>
    <row r="49" spans="1:8" ht="15.75" customHeight="1" x14ac:dyDescent="0.4">
      <c r="A49" s="221" t="s">
        <v>183</v>
      </c>
      <c r="B49" s="328">
        <v>6.8999999999999999E-3</v>
      </c>
      <c r="C49" s="329">
        <v>8.3999999999999995E-3</v>
      </c>
      <c r="D49" s="316">
        <f>+(B49-C49)*10000</f>
        <v>-14.999999999999996</v>
      </c>
      <c r="E49" s="328">
        <v>7.3000000000000001E-3</v>
      </c>
      <c r="F49" s="329">
        <v>8.5000000000000006E-3</v>
      </c>
      <c r="G49" s="317">
        <f>+(E49-F49)*10000</f>
        <v>-12.000000000000005</v>
      </c>
      <c r="H49" s="189"/>
    </row>
    <row r="50" spans="1:8" ht="15" customHeight="1" x14ac:dyDescent="0.4">
      <c r="A50" s="189"/>
      <c r="B50" s="189"/>
      <c r="C50" s="189"/>
      <c r="D50" s="189"/>
      <c r="E50" s="189"/>
      <c r="F50" s="189"/>
      <c r="G50" s="189"/>
    </row>
  </sheetData>
  <mergeCells count="12">
    <mergeCell ref="A1:F1"/>
    <mergeCell ref="A3:F3"/>
    <mergeCell ref="B6:C6"/>
    <mergeCell ref="B7:C7"/>
    <mergeCell ref="A5:G5"/>
    <mergeCell ref="E7:F7"/>
    <mergeCell ref="A24:G24"/>
    <mergeCell ref="B26:C26"/>
    <mergeCell ref="B25:C25"/>
    <mergeCell ref="E26:F26"/>
    <mergeCell ref="E36:F36"/>
    <mergeCell ref="B36:C36"/>
  </mergeCells>
  <printOptions horizontalCentered="1"/>
  <pageMargins left="0.75" right="0.75" top="1" bottom="1" header="0.5" footer="0.5"/>
  <pageSetup scale="85" orientation="portrait" r:id="rId1"/>
  <tableParts count="5">
    <tablePart r:id="rId2"/>
    <tablePart r:id="rId3"/>
    <tablePart r:id="rId4"/>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9"/>
  <sheetViews>
    <sheetView showRuler="0" zoomScaleNormal="100" workbookViewId="0">
      <selection sqref="A1:F1"/>
    </sheetView>
  </sheetViews>
  <sheetFormatPr defaultColWidth="13.703125" defaultRowHeight="12.7" x14ac:dyDescent="0.4"/>
  <cols>
    <col min="1" max="1" width="43.703125" customWidth="1"/>
    <col min="2" max="7" width="9.703125" customWidth="1"/>
  </cols>
  <sheetData>
    <row r="1" spans="1:8" ht="15" customHeight="1" x14ac:dyDescent="0.45">
      <c r="A1" s="471" t="s">
        <v>161</v>
      </c>
      <c r="B1" s="454"/>
      <c r="C1" s="454"/>
      <c r="D1" s="454"/>
      <c r="E1" s="454"/>
      <c r="F1" s="454"/>
    </row>
    <row r="2" spans="1:8" ht="15" customHeight="1" x14ac:dyDescent="0.4"/>
    <row r="3" spans="1:8" ht="49.2" customHeight="1" x14ac:dyDescent="0.4">
      <c r="A3" s="473" t="s">
        <v>184</v>
      </c>
      <c r="B3" s="454"/>
      <c r="C3" s="454"/>
      <c r="D3" s="454"/>
      <c r="E3" s="454"/>
      <c r="F3" s="454"/>
      <c r="G3" s="454"/>
    </row>
    <row r="4" spans="1:8" ht="15" customHeight="1" x14ac:dyDescent="0.4"/>
    <row r="5" spans="1:8" ht="15" customHeight="1" x14ac:dyDescent="0.4">
      <c r="A5" s="455" t="s">
        <v>185</v>
      </c>
      <c r="B5" s="456"/>
      <c r="C5" s="456"/>
      <c r="D5" s="456"/>
      <c r="E5" s="456"/>
      <c r="F5" s="456"/>
      <c r="G5" s="457"/>
      <c r="H5" s="258"/>
    </row>
    <row r="6" spans="1:8" ht="15.75" customHeight="1" x14ac:dyDescent="0.4">
      <c r="A6" s="191" t="s">
        <v>39</v>
      </c>
      <c r="B6" s="458"/>
      <c r="C6" s="458"/>
      <c r="D6" s="84"/>
      <c r="E6" s="36"/>
      <c r="F6" s="36"/>
      <c r="G6" s="199"/>
      <c r="H6" s="258"/>
    </row>
    <row r="7" spans="1:8" ht="15.75" customHeight="1" x14ac:dyDescent="0.4">
      <c r="A7" s="193" t="s">
        <v>4</v>
      </c>
      <c r="B7" s="459" t="s">
        <v>5</v>
      </c>
      <c r="C7" s="460"/>
      <c r="D7" s="194" t="s">
        <v>6</v>
      </c>
      <c r="E7" s="459" t="s">
        <v>7</v>
      </c>
      <c r="F7" s="460"/>
      <c r="G7" s="195" t="s">
        <v>6</v>
      </c>
      <c r="H7" s="258"/>
    </row>
    <row r="8" spans="1:8" ht="15.75" customHeight="1" x14ac:dyDescent="0.4">
      <c r="A8" s="229"/>
      <c r="B8" s="6" t="s">
        <v>8</v>
      </c>
      <c r="C8" s="57" t="s">
        <v>9</v>
      </c>
      <c r="D8" s="3" t="s">
        <v>10</v>
      </c>
      <c r="E8" s="6" t="s">
        <v>8</v>
      </c>
      <c r="F8" s="57" t="s">
        <v>9</v>
      </c>
      <c r="G8" s="197" t="s">
        <v>10</v>
      </c>
      <c r="H8" s="258"/>
    </row>
    <row r="9" spans="1:8" ht="15.75" customHeight="1" x14ac:dyDescent="0.4">
      <c r="A9" s="198" t="s">
        <v>11</v>
      </c>
      <c r="B9" s="44"/>
      <c r="C9" s="34"/>
      <c r="D9" s="84"/>
      <c r="E9" s="44"/>
      <c r="F9" s="34"/>
      <c r="G9" s="241"/>
      <c r="H9" s="258"/>
    </row>
    <row r="10" spans="1:8" ht="15.75" customHeight="1" x14ac:dyDescent="0.4">
      <c r="A10" s="261" t="s">
        <v>12</v>
      </c>
      <c r="B10" s="201">
        <v>5860000000</v>
      </c>
      <c r="C10" s="202">
        <v>6101000000</v>
      </c>
      <c r="D10" s="203">
        <f>IF(C10=0,0,IF(ABS((B10-C10)/C10)&gt;0.995,0,((B10-C10)/C10)))</f>
        <v>-3.9501721029339451E-2</v>
      </c>
      <c r="E10" s="201">
        <v>11732000000</v>
      </c>
      <c r="F10" s="202">
        <v>12192000000</v>
      </c>
      <c r="G10" s="204">
        <f>IF(F10=0,0,IF(ABS((E10-F10)/F10)&gt;0.995,0,((E10-F10)/F10)))</f>
        <v>-3.7729658792650916E-2</v>
      </c>
      <c r="H10" s="258"/>
    </row>
    <row r="11" spans="1:8" ht="15.75" customHeight="1" x14ac:dyDescent="0.4">
      <c r="A11" s="264" t="s">
        <v>13</v>
      </c>
      <c r="B11" s="14">
        <v>192000000</v>
      </c>
      <c r="C11" s="21">
        <v>204000000</v>
      </c>
      <c r="D11" s="203">
        <f>IF(C11=0,0,IF(ABS((B11-C11)/C11)&gt;0.995,0,((B11-C11)/C11)))</f>
        <v>-5.8823529411764705E-2</v>
      </c>
      <c r="E11" s="14">
        <v>366000000</v>
      </c>
      <c r="F11" s="21">
        <v>379000000</v>
      </c>
      <c r="G11" s="204">
        <f>IF(F11=0,0,IF(ABS((E11-F11)/F11)&gt;0.995,0,((E11-F11)/F11)))</f>
        <v>-3.430079155672823E-2</v>
      </c>
      <c r="H11" s="258"/>
    </row>
    <row r="12" spans="1:8" ht="15.75" customHeight="1" x14ac:dyDescent="0.4">
      <c r="A12" s="206" t="s">
        <v>14</v>
      </c>
      <c r="B12" s="15">
        <v>6052000000</v>
      </c>
      <c r="C12" s="22">
        <v>6305000000</v>
      </c>
      <c r="D12" s="203">
        <f>IF(C12=0,0,IF(ABS((B12-C12)/C12)&gt;0.995,0,((B12-C12)/C12)))</f>
        <v>-4.0126883425852501E-2</v>
      </c>
      <c r="E12" s="15">
        <v>12098000000</v>
      </c>
      <c r="F12" s="22">
        <v>12571000000</v>
      </c>
      <c r="G12" s="204">
        <f>IF(F12=0,0,IF(ABS((E12-F12)/F12)&gt;0.995,0,((E12-F12)/F12)))</f>
        <v>-3.7626282714183439E-2</v>
      </c>
      <c r="H12" s="258"/>
    </row>
    <row r="13" spans="1:8" ht="15.75" customHeight="1" x14ac:dyDescent="0.4">
      <c r="A13" s="198"/>
      <c r="B13" s="37"/>
      <c r="C13" s="84"/>
      <c r="D13" s="207"/>
      <c r="E13" s="37"/>
      <c r="F13" s="84"/>
      <c r="G13" s="208"/>
      <c r="H13" s="258"/>
    </row>
    <row r="14" spans="1:8" ht="15.75" customHeight="1" x14ac:dyDescent="0.4">
      <c r="A14" s="209" t="s">
        <v>15</v>
      </c>
      <c r="B14" s="257" t="s">
        <v>186</v>
      </c>
      <c r="C14" s="258" t="s">
        <v>186</v>
      </c>
      <c r="D14" s="207"/>
      <c r="E14" s="257" t="s">
        <v>186</v>
      </c>
      <c r="F14" s="258" t="s">
        <v>186</v>
      </c>
      <c r="G14" s="208"/>
      <c r="H14" s="258"/>
    </row>
    <row r="15" spans="1:8" ht="15.75" customHeight="1" x14ac:dyDescent="0.4">
      <c r="A15" s="220" t="s">
        <v>168</v>
      </c>
      <c r="B15" s="211">
        <v>3709000000</v>
      </c>
      <c r="C15" s="212">
        <v>3714000000</v>
      </c>
      <c r="D15" s="203">
        <f t="shared" ref="D15:D20" si="0">IF(C15=0,0,IF(ABS((B15-C15)/C15)&gt;0.995,0,((B15-C15)/C15)))</f>
        <v>-1.3462574044157242E-3</v>
      </c>
      <c r="E15" s="211">
        <v>7419000000</v>
      </c>
      <c r="F15" s="212">
        <v>7601000000</v>
      </c>
      <c r="G15" s="204">
        <f t="shared" ref="G15:G20" si="1">IF(F15=0,0,IF(ABS((E15-F15)/F15)&gt;0.995,0,((E15-F15)/F15)))</f>
        <v>-2.3944217866070254E-2</v>
      </c>
      <c r="H15" s="258"/>
    </row>
    <row r="16" spans="1:8" ht="15.75" customHeight="1" x14ac:dyDescent="0.4">
      <c r="A16" s="196" t="s">
        <v>21</v>
      </c>
      <c r="B16" s="14">
        <v>1293000000</v>
      </c>
      <c r="C16" s="21">
        <v>1301000000</v>
      </c>
      <c r="D16" s="203">
        <f t="shared" si="0"/>
        <v>-6.1491160645657187E-3</v>
      </c>
      <c r="E16" s="14">
        <v>2571000000</v>
      </c>
      <c r="F16" s="21">
        <v>2587000000</v>
      </c>
      <c r="G16" s="204">
        <f t="shared" si="1"/>
        <v>-6.1847700038654809E-3</v>
      </c>
      <c r="H16" s="258"/>
    </row>
    <row r="17" spans="1:8" ht="15.75" customHeight="1" x14ac:dyDescent="0.4">
      <c r="A17" s="206" t="s">
        <v>22</v>
      </c>
      <c r="B17" s="15">
        <v>5002000000</v>
      </c>
      <c r="C17" s="22">
        <v>5015000000</v>
      </c>
      <c r="D17" s="203">
        <f t="shared" si="0"/>
        <v>-2.5922233300099701E-3</v>
      </c>
      <c r="E17" s="15">
        <v>9990000000</v>
      </c>
      <c r="F17" s="22">
        <v>10188000000</v>
      </c>
      <c r="G17" s="204">
        <f t="shared" si="1"/>
        <v>-1.9434628975265017E-2</v>
      </c>
      <c r="H17" s="258"/>
    </row>
    <row r="18" spans="1:8" ht="15.75" customHeight="1" x14ac:dyDescent="0.4">
      <c r="A18" s="198" t="s">
        <v>23</v>
      </c>
      <c r="B18" s="182">
        <v>1050000000</v>
      </c>
      <c r="C18" s="19">
        <v>1290000000</v>
      </c>
      <c r="D18" s="203">
        <f t="shared" si="0"/>
        <v>-0.18604651162790697</v>
      </c>
      <c r="E18" s="182">
        <v>2108000000</v>
      </c>
      <c r="F18" s="19">
        <v>2383000000</v>
      </c>
      <c r="G18" s="204">
        <f t="shared" si="1"/>
        <v>-0.11540075535039866</v>
      </c>
      <c r="H18" s="258"/>
    </row>
    <row r="19" spans="1:8" ht="15.75" customHeight="1" x14ac:dyDescent="0.4">
      <c r="A19" s="214" t="s">
        <v>25</v>
      </c>
      <c r="B19" s="14">
        <v>0</v>
      </c>
      <c r="C19" s="21">
        <v>0</v>
      </c>
      <c r="D19" s="203">
        <f t="shared" si="0"/>
        <v>0</v>
      </c>
      <c r="E19" s="14">
        <v>0</v>
      </c>
      <c r="F19" s="21">
        <v>0</v>
      </c>
      <c r="G19" s="204">
        <f t="shared" si="1"/>
        <v>0</v>
      </c>
      <c r="H19" s="258"/>
    </row>
    <row r="20" spans="1:8" ht="15.75" customHeight="1" x14ac:dyDescent="0.4">
      <c r="A20" s="215" t="s">
        <v>169</v>
      </c>
      <c r="B20" s="23">
        <v>1050000000</v>
      </c>
      <c r="C20" s="24">
        <v>1290000000</v>
      </c>
      <c r="D20" s="203">
        <f t="shared" si="0"/>
        <v>-0.18604651162790697</v>
      </c>
      <c r="E20" s="23">
        <v>2108000000</v>
      </c>
      <c r="F20" s="24">
        <v>2383000000</v>
      </c>
      <c r="G20" s="204">
        <f t="shared" si="1"/>
        <v>-0.11540075535039866</v>
      </c>
      <c r="H20" s="258"/>
    </row>
    <row r="21" spans="1:8" ht="15.75" customHeight="1" x14ac:dyDescent="0.4">
      <c r="A21" s="216"/>
      <c r="B21" s="38"/>
      <c r="C21" s="39"/>
      <c r="D21" s="207"/>
      <c r="E21" s="38"/>
      <c r="F21" s="39"/>
      <c r="G21" s="208"/>
      <c r="H21" s="258"/>
    </row>
    <row r="22" spans="1:8" ht="15.75" customHeight="1" x14ac:dyDescent="0.4">
      <c r="A22" s="314" t="s">
        <v>170</v>
      </c>
      <c r="B22" s="315">
        <f>+ROUND(B18/B12,3)</f>
        <v>0.17299999999999999</v>
      </c>
      <c r="C22" s="224">
        <f>+ROUND(C18/C12,3)</f>
        <v>0.20499999999999999</v>
      </c>
      <c r="D22" s="316">
        <f>+(B22-C22)*10000</f>
        <v>-320</v>
      </c>
      <c r="E22" s="315">
        <f>+ROUND(E18/E12,3)</f>
        <v>0.17399999999999999</v>
      </c>
      <c r="F22" s="224">
        <f>+ROUND(F20/F12,3)</f>
        <v>0.19</v>
      </c>
      <c r="G22" s="317">
        <f>+(E22-F22)*10000</f>
        <v>-160.00000000000014</v>
      </c>
      <c r="H22" s="258"/>
    </row>
    <row r="23" spans="1:8" ht="15" customHeight="1" x14ac:dyDescent="0.4">
      <c r="A23" s="258"/>
      <c r="B23" s="258"/>
      <c r="C23" s="258"/>
      <c r="D23" s="258"/>
      <c r="E23" s="258"/>
      <c r="F23" s="258"/>
      <c r="G23" s="258"/>
    </row>
    <row r="24" spans="1:8" ht="15" customHeight="1" x14ac:dyDescent="0.45">
      <c r="A24" s="471" t="s">
        <v>187</v>
      </c>
      <c r="B24" s="454"/>
      <c r="C24" s="454"/>
      <c r="D24" s="454"/>
      <c r="E24" s="454"/>
      <c r="F24" s="454"/>
    </row>
    <row r="25" spans="1:8" ht="15" customHeight="1" x14ac:dyDescent="0.4"/>
    <row r="26" spans="1:8" ht="70.95" customHeight="1" x14ac:dyDescent="0.4">
      <c r="A26" s="473" t="s">
        <v>188</v>
      </c>
      <c r="B26" s="454"/>
      <c r="C26" s="454"/>
      <c r="D26" s="454"/>
      <c r="E26" s="454"/>
      <c r="F26" s="454"/>
      <c r="G26" s="454"/>
    </row>
    <row r="27" spans="1:8" ht="15" customHeight="1" x14ac:dyDescent="0.4"/>
    <row r="28" spans="1:8" ht="15" customHeight="1" x14ac:dyDescent="0.4">
      <c r="A28" s="455" t="s">
        <v>189</v>
      </c>
      <c r="B28" s="456"/>
      <c r="C28" s="456"/>
      <c r="D28" s="456"/>
      <c r="E28" s="456"/>
      <c r="F28" s="456"/>
      <c r="G28" s="457"/>
      <c r="H28" s="258"/>
    </row>
    <row r="29" spans="1:8" ht="15.75" customHeight="1" x14ac:dyDescent="0.4">
      <c r="A29" s="191" t="s">
        <v>39</v>
      </c>
      <c r="B29" s="458"/>
      <c r="C29" s="458"/>
      <c r="D29" s="84"/>
      <c r="E29" s="36"/>
      <c r="F29" s="36"/>
      <c r="G29" s="199"/>
      <c r="H29" s="258"/>
    </row>
    <row r="30" spans="1:8" ht="15.75" customHeight="1" x14ac:dyDescent="0.4">
      <c r="A30" s="193" t="s">
        <v>4</v>
      </c>
      <c r="B30" s="459" t="s">
        <v>5</v>
      </c>
      <c r="C30" s="460"/>
      <c r="D30" s="194" t="s">
        <v>6</v>
      </c>
      <c r="E30" s="459" t="s">
        <v>7</v>
      </c>
      <c r="F30" s="460"/>
      <c r="G30" s="195" t="s">
        <v>6</v>
      </c>
      <c r="H30" s="258"/>
    </row>
    <row r="31" spans="1:8" ht="15.75" customHeight="1" x14ac:dyDescent="0.4">
      <c r="A31" s="229"/>
      <c r="B31" s="6" t="s">
        <v>8</v>
      </c>
      <c r="C31" s="57" t="s">
        <v>9</v>
      </c>
      <c r="D31" s="3" t="s">
        <v>10</v>
      </c>
      <c r="E31" s="6" t="s">
        <v>8</v>
      </c>
      <c r="F31" s="57" t="s">
        <v>9</v>
      </c>
      <c r="G31" s="197" t="s">
        <v>10</v>
      </c>
      <c r="H31" s="258"/>
    </row>
    <row r="32" spans="1:8" ht="15.75" customHeight="1" x14ac:dyDescent="0.4">
      <c r="A32" s="198" t="s">
        <v>11</v>
      </c>
      <c r="B32" s="44"/>
      <c r="C32" s="34"/>
      <c r="D32" s="84"/>
      <c r="E32" s="44"/>
      <c r="F32" s="34"/>
      <c r="G32" s="241"/>
      <c r="H32" s="258"/>
    </row>
    <row r="33" spans="1:8" ht="15.75" customHeight="1" x14ac:dyDescent="0.4">
      <c r="A33" s="210" t="s">
        <v>190</v>
      </c>
      <c r="B33" s="201">
        <v>2025000000</v>
      </c>
      <c r="C33" s="202">
        <v>1885000000</v>
      </c>
      <c r="D33" s="203">
        <f>IF(C33=0,0,IF(ABS((B33-C33)/C33)&gt;0.995,0,((B33-C33)/C33)))</f>
        <v>7.4270557029177717E-2</v>
      </c>
      <c r="E33" s="201">
        <v>3994000000</v>
      </c>
      <c r="F33" s="202">
        <v>3834000000</v>
      </c>
      <c r="G33" s="204">
        <f>IF(F33=0,0,IF(ABS((E33-F33)/F33)&gt;0.995,0,((E33-F33)/F33)))</f>
        <v>4.1731872717788214E-2</v>
      </c>
      <c r="H33" s="258"/>
    </row>
    <row r="34" spans="1:8" ht="15.75" customHeight="1" x14ac:dyDescent="0.4">
      <c r="A34" s="210" t="s">
        <v>191</v>
      </c>
      <c r="B34" s="211">
        <v>5860000000</v>
      </c>
      <c r="C34" s="212">
        <v>6101000000</v>
      </c>
      <c r="D34" s="203">
        <f>IF(C34=0,0,IF(ABS((B34-C34)/C34)&gt;0.995,0,((B34-C34)/C34)))</f>
        <v>-3.9501721029339451E-2</v>
      </c>
      <c r="E34" s="211">
        <v>11732000000</v>
      </c>
      <c r="F34" s="212">
        <v>12192000000</v>
      </c>
      <c r="G34" s="204">
        <f>IF(F34=0,0,IF(ABS((E34-F34)/F34)&gt;0.995,0,((E34-F34)/F34)))</f>
        <v>-3.7729658792650916E-2</v>
      </c>
      <c r="H34" s="258"/>
    </row>
    <row r="35" spans="1:8" ht="15.75" customHeight="1" x14ac:dyDescent="0.4">
      <c r="A35" s="210" t="s">
        <v>192</v>
      </c>
      <c r="B35" s="211">
        <v>781000000</v>
      </c>
      <c r="C35" s="212">
        <v>585000000</v>
      </c>
      <c r="D35" s="203">
        <f>IF(C35=0,0,IF(ABS((B35-C35)/C35)&gt;0.995,0,((B35-C35)/C35)))</f>
        <v>0.33504273504273502</v>
      </c>
      <c r="E35" s="211">
        <v>1571000000</v>
      </c>
      <c r="F35" s="212">
        <v>1295000000</v>
      </c>
      <c r="G35" s="204">
        <f>IF(F35=0,0,IF(ABS((E35-F35)/F35)&gt;0.995,0,((E35-F35)/F35)))</f>
        <v>0.21312741312741312</v>
      </c>
      <c r="H35" s="258"/>
    </row>
    <row r="36" spans="1:8" ht="15.75" customHeight="1" x14ac:dyDescent="0.4">
      <c r="A36" s="256" t="s">
        <v>193</v>
      </c>
      <c r="B36" s="14">
        <v>192000000</v>
      </c>
      <c r="C36" s="21">
        <v>204000000</v>
      </c>
      <c r="D36" s="203">
        <f>IF(C36=0,0,IF(ABS((B36-C36)/C36)&gt;0.995,0,((B36-C36)/C36)))</f>
        <v>-5.8823529411764705E-2</v>
      </c>
      <c r="E36" s="14">
        <v>366000000</v>
      </c>
      <c r="F36" s="21">
        <v>379000000</v>
      </c>
      <c r="G36" s="204">
        <f>IF(F36=0,0,IF(ABS((E36-F36)/F36)&gt;0.995,0,((E36-F36)/F36)))</f>
        <v>-3.430079155672823E-2</v>
      </c>
      <c r="H36" s="258"/>
    </row>
    <row r="37" spans="1:8" ht="15.75" customHeight="1" x14ac:dyDescent="0.4">
      <c r="A37" s="206" t="s">
        <v>14</v>
      </c>
      <c r="B37" s="15">
        <v>8858000000</v>
      </c>
      <c r="C37" s="22">
        <v>8775000000</v>
      </c>
      <c r="D37" s="203">
        <f>IF(C37=0,0,IF(ABS((B37-C37)/C37)&gt;0.995,0,((B37-C37)/C37)))</f>
        <v>9.458689458689459E-3</v>
      </c>
      <c r="E37" s="15">
        <v>17663000000</v>
      </c>
      <c r="F37" s="22">
        <v>17700000000</v>
      </c>
      <c r="G37" s="204">
        <f>IF(F37=0,0,IF(ABS((E37-F37)/F37)&gt;0.995,0,((E37-F37)/F37)))</f>
        <v>-2.0903954802259888E-3</v>
      </c>
      <c r="H37" s="258"/>
    </row>
    <row r="38" spans="1:8" ht="15.75" customHeight="1" x14ac:dyDescent="0.4">
      <c r="A38" s="198"/>
      <c r="B38" s="52" t="s">
        <v>186</v>
      </c>
      <c r="C38" s="36" t="s">
        <v>186</v>
      </c>
      <c r="D38" s="207"/>
      <c r="E38" s="52" t="s">
        <v>186</v>
      </c>
      <c r="F38" s="36" t="s">
        <v>186</v>
      </c>
      <c r="G38" s="208"/>
      <c r="H38" s="258"/>
    </row>
    <row r="39" spans="1:8" ht="15.75" customHeight="1" x14ac:dyDescent="0.4">
      <c r="A39" s="209" t="s">
        <v>15</v>
      </c>
      <c r="B39" s="330" t="s">
        <v>186</v>
      </c>
      <c r="C39" s="331" t="s">
        <v>186</v>
      </c>
      <c r="D39" s="207"/>
      <c r="E39" s="330" t="s">
        <v>186</v>
      </c>
      <c r="F39" s="331" t="s">
        <v>186</v>
      </c>
      <c r="G39" s="208"/>
      <c r="H39" s="258"/>
    </row>
    <row r="40" spans="1:8" ht="15.75" customHeight="1" x14ac:dyDescent="0.4">
      <c r="A40" s="220" t="s">
        <v>168</v>
      </c>
      <c r="B40" s="211">
        <v>5663000000</v>
      </c>
      <c r="C40" s="212">
        <v>5360000000</v>
      </c>
      <c r="D40" s="203">
        <f t="shared" ref="D40:D45" si="2">IF(C40=0,0,IF(ABS((B40-C40)/C40)&gt;0.995,0,((B40-C40)/C40)))</f>
        <v>5.6529850746268658E-2</v>
      </c>
      <c r="E40" s="211">
        <v>11212000000</v>
      </c>
      <c r="F40" s="212">
        <v>11006000000</v>
      </c>
      <c r="G40" s="204">
        <f t="shared" ref="G40:G45" si="3">IF(F40=0,0,IF(ABS((E40-F40)/F40)&gt;0.995,0,((E40-F40)/F40)))</f>
        <v>1.8717063419952752E-2</v>
      </c>
      <c r="H40" s="258"/>
    </row>
    <row r="41" spans="1:8" ht="15.75" customHeight="1" x14ac:dyDescent="0.4">
      <c r="A41" s="196" t="s">
        <v>21</v>
      </c>
      <c r="B41" s="14">
        <v>1638000000</v>
      </c>
      <c r="C41" s="21">
        <v>1621000000</v>
      </c>
      <c r="D41" s="203">
        <f t="shared" si="2"/>
        <v>1.0487353485502776E-2</v>
      </c>
      <c r="E41" s="14">
        <v>3252000000</v>
      </c>
      <c r="F41" s="21">
        <v>3230000000</v>
      </c>
      <c r="G41" s="204">
        <f t="shared" si="3"/>
        <v>6.8111455108359137E-3</v>
      </c>
      <c r="H41" s="258"/>
    </row>
    <row r="42" spans="1:8" ht="15.75" customHeight="1" x14ac:dyDescent="0.4">
      <c r="A42" s="206" t="s">
        <v>22</v>
      </c>
      <c r="B42" s="15">
        <v>7301000000</v>
      </c>
      <c r="C42" s="22">
        <v>6981000000</v>
      </c>
      <c r="D42" s="203">
        <f t="shared" si="2"/>
        <v>4.5838705056582149E-2</v>
      </c>
      <c r="E42" s="15">
        <v>14464000000</v>
      </c>
      <c r="F42" s="22">
        <v>14236000000</v>
      </c>
      <c r="G42" s="204">
        <f t="shared" si="3"/>
        <v>1.6015734756954201E-2</v>
      </c>
      <c r="H42" s="258"/>
    </row>
    <row r="43" spans="1:8" ht="15.75" customHeight="1" x14ac:dyDescent="0.4">
      <c r="A43" s="198" t="s">
        <v>23</v>
      </c>
      <c r="B43" s="182">
        <v>1557000000</v>
      </c>
      <c r="C43" s="19">
        <v>1794000000</v>
      </c>
      <c r="D43" s="203">
        <f t="shared" si="2"/>
        <v>-0.13210702341137123</v>
      </c>
      <c r="E43" s="182">
        <v>3199000000</v>
      </c>
      <c r="F43" s="19">
        <v>3464000000</v>
      </c>
      <c r="G43" s="204">
        <f t="shared" si="3"/>
        <v>-7.6501154734411089E-2</v>
      </c>
      <c r="H43" s="258"/>
    </row>
    <row r="44" spans="1:8" ht="15.75" customHeight="1" x14ac:dyDescent="0.4">
      <c r="A44" s="214" t="s">
        <v>25</v>
      </c>
      <c r="B44" s="14">
        <v>0</v>
      </c>
      <c r="C44" s="21">
        <v>0</v>
      </c>
      <c r="D44" s="203">
        <f t="shared" si="2"/>
        <v>0</v>
      </c>
      <c r="E44" s="14">
        <v>0</v>
      </c>
      <c r="F44" s="21">
        <v>0</v>
      </c>
      <c r="G44" s="204">
        <f t="shared" si="3"/>
        <v>0</v>
      </c>
      <c r="H44" s="258"/>
    </row>
    <row r="45" spans="1:8" ht="15.75" customHeight="1" x14ac:dyDescent="0.4">
      <c r="A45" s="215" t="s">
        <v>169</v>
      </c>
      <c r="B45" s="23">
        <v>1557000000</v>
      </c>
      <c r="C45" s="24">
        <v>1794000000</v>
      </c>
      <c r="D45" s="203">
        <f t="shared" si="2"/>
        <v>-0.13210702341137123</v>
      </c>
      <c r="E45" s="23">
        <v>3199000000</v>
      </c>
      <c r="F45" s="24">
        <v>3464000000</v>
      </c>
      <c r="G45" s="204">
        <f t="shared" si="3"/>
        <v>-7.6501154734411089E-2</v>
      </c>
      <c r="H45" s="258"/>
    </row>
    <row r="46" spans="1:8" ht="15.75" customHeight="1" x14ac:dyDescent="0.4">
      <c r="A46" s="216"/>
      <c r="B46" s="128"/>
      <c r="C46" s="129"/>
      <c r="D46" s="207"/>
      <c r="E46" s="128"/>
      <c r="F46" s="129"/>
      <c r="G46" s="208"/>
      <c r="H46" s="258"/>
    </row>
    <row r="47" spans="1:8" ht="15.75" customHeight="1" x14ac:dyDescent="0.4">
      <c r="A47" s="314" t="s">
        <v>170</v>
      </c>
      <c r="B47" s="315">
        <f>+ROUND(B43/B37,3)</f>
        <v>0.17599999999999999</v>
      </c>
      <c r="C47" s="224">
        <f>+ROUND(C43/C37,3)</f>
        <v>0.20399999999999999</v>
      </c>
      <c r="D47" s="316">
        <f>+(B47-C47)*10000</f>
        <v>-279.99999999999994</v>
      </c>
      <c r="E47" s="315">
        <f>+ROUND(E43/E37,3)</f>
        <v>0.18099999999999999</v>
      </c>
      <c r="F47" s="224">
        <f>+ROUND(F43/F37,3)</f>
        <v>0.19600000000000001</v>
      </c>
      <c r="G47" s="317">
        <f>+(E47-F47)*10000</f>
        <v>-150.00000000000014</v>
      </c>
      <c r="H47" s="258"/>
    </row>
    <row r="48" spans="1:8" ht="15" customHeight="1" x14ac:dyDescent="0.4">
      <c r="A48" s="258"/>
      <c r="B48" s="258"/>
      <c r="C48" s="258"/>
      <c r="D48" s="258"/>
      <c r="E48" s="258"/>
      <c r="F48" s="258"/>
      <c r="G48" s="258"/>
    </row>
    <row r="49" ht="15" customHeight="1" x14ac:dyDescent="0.4"/>
  </sheetData>
  <mergeCells count="12">
    <mergeCell ref="A1:F1"/>
    <mergeCell ref="A3:G3"/>
    <mergeCell ref="B6:C6"/>
    <mergeCell ref="B7:C7"/>
    <mergeCell ref="A5:G5"/>
    <mergeCell ref="E7:F7"/>
    <mergeCell ref="A24:F24"/>
    <mergeCell ref="A26:G26"/>
    <mergeCell ref="A28:G28"/>
    <mergeCell ref="B29:C29"/>
    <mergeCell ref="B30:C30"/>
    <mergeCell ref="E30:F30"/>
  </mergeCells>
  <printOptions horizontalCentered="1"/>
  <pageMargins left="0.75" right="0.75" top="1" bottom="1" header="0.5" footer="0.5"/>
  <pageSetup scale="80" orientation="portrait" r:id="rId1"/>
  <tableParts count="4">
    <tablePart r:id="rId2"/>
    <tablePart r:id="rId3"/>
    <tablePart r:id="rId4"/>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7"/>
  <sheetViews>
    <sheetView showRuler="0" zoomScaleNormal="100" workbookViewId="0">
      <selection sqref="A1:F1"/>
    </sheetView>
  </sheetViews>
  <sheetFormatPr defaultColWidth="13.703125" defaultRowHeight="12.7" x14ac:dyDescent="0.4"/>
  <cols>
    <col min="1" max="1" width="47.41015625" customWidth="1"/>
    <col min="2" max="7" width="9.87890625" customWidth="1"/>
    <col min="8" max="8" width="3.29296875" customWidth="1"/>
    <col min="9" max="9" width="3.41015625" customWidth="1"/>
    <col min="10" max="10" width="9.41015625" customWidth="1"/>
    <col min="11" max="11" width="2.87890625" customWidth="1"/>
    <col min="12" max="12" width="9.41015625" customWidth="1"/>
    <col min="13" max="13" width="2.41015625" customWidth="1"/>
    <col min="14" max="14" width="8.41015625" customWidth="1"/>
  </cols>
  <sheetData>
    <row r="1" spans="1:8" ht="24.95" customHeight="1" x14ac:dyDescent="0.45">
      <c r="A1" s="482" t="s">
        <v>160</v>
      </c>
      <c r="B1" s="483"/>
      <c r="C1" s="483"/>
      <c r="D1" s="483"/>
      <c r="E1" s="483"/>
      <c r="F1" s="483"/>
      <c r="G1" s="153"/>
      <c r="H1" s="153"/>
    </row>
    <row r="2" spans="1:8" ht="20.85" customHeight="1" x14ac:dyDescent="0.4">
      <c r="A2" s="153"/>
      <c r="B2" s="153"/>
      <c r="C2" s="153"/>
      <c r="D2" s="153"/>
      <c r="E2" s="153"/>
      <c r="F2" s="153"/>
      <c r="G2" s="153"/>
      <c r="H2" s="153"/>
    </row>
    <row r="3" spans="1:8" ht="49.2" customHeight="1" x14ac:dyDescent="0.4">
      <c r="A3" s="484" t="s">
        <v>194</v>
      </c>
      <c r="B3" s="483"/>
      <c r="C3" s="483"/>
      <c r="D3" s="483"/>
      <c r="E3" s="483"/>
      <c r="F3" s="483"/>
      <c r="G3" s="483"/>
      <c r="H3" s="153"/>
    </row>
    <row r="4" spans="1:8" ht="13.35" customHeight="1" x14ac:dyDescent="0.4">
      <c r="A4" s="333"/>
      <c r="B4" s="333"/>
      <c r="C4" s="333"/>
      <c r="D4" s="333"/>
      <c r="E4" s="333"/>
      <c r="F4" s="333"/>
      <c r="G4" s="333"/>
      <c r="H4" s="153"/>
    </row>
    <row r="5" spans="1:8" ht="17.45" customHeight="1" x14ac:dyDescent="0.4">
      <c r="A5" s="455" t="s">
        <v>195</v>
      </c>
      <c r="B5" s="456"/>
      <c r="C5" s="456"/>
      <c r="D5" s="456"/>
      <c r="E5" s="456"/>
      <c r="F5" s="456"/>
      <c r="G5" s="457"/>
      <c r="H5" s="332"/>
    </row>
    <row r="6" spans="1:8" ht="17.45" customHeight="1" x14ac:dyDescent="0.4">
      <c r="A6" s="334" t="s">
        <v>39</v>
      </c>
      <c r="B6" s="478"/>
      <c r="C6" s="478"/>
      <c r="D6" s="156"/>
      <c r="E6" s="157"/>
      <c r="F6" s="157"/>
      <c r="G6" s="335"/>
      <c r="H6" s="332"/>
    </row>
    <row r="7" spans="1:8" ht="17.45" customHeight="1" x14ac:dyDescent="0.4">
      <c r="A7" s="336" t="s">
        <v>4</v>
      </c>
      <c r="B7" s="479" t="s">
        <v>5</v>
      </c>
      <c r="C7" s="479"/>
      <c r="D7" s="337" t="s">
        <v>6</v>
      </c>
      <c r="E7" s="479" t="s">
        <v>7</v>
      </c>
      <c r="F7" s="479"/>
      <c r="G7" s="338" t="s">
        <v>6</v>
      </c>
      <c r="H7" s="332"/>
    </row>
    <row r="8" spans="1:8" ht="17.45" customHeight="1" x14ac:dyDescent="0.4">
      <c r="A8" s="339"/>
      <c r="B8" s="131" t="s">
        <v>8</v>
      </c>
      <c r="C8" s="132" t="s">
        <v>9</v>
      </c>
      <c r="D8" s="130" t="s">
        <v>10</v>
      </c>
      <c r="E8" s="131" t="s">
        <v>8</v>
      </c>
      <c r="F8" s="132" t="s">
        <v>9</v>
      </c>
      <c r="G8" s="340" t="s">
        <v>10</v>
      </c>
      <c r="H8" s="332"/>
    </row>
    <row r="9" spans="1:8" ht="17.45" customHeight="1" x14ac:dyDescent="0.4">
      <c r="A9" s="341" t="s">
        <v>11</v>
      </c>
      <c r="B9" s="158"/>
      <c r="C9" s="157"/>
      <c r="D9" s="156"/>
      <c r="E9" s="158"/>
      <c r="F9" s="157"/>
      <c r="G9" s="342"/>
      <c r="H9" s="332"/>
    </row>
    <row r="10" spans="1:8" ht="15" hidden="1" customHeight="1" x14ac:dyDescent="0.4">
      <c r="A10" s="343" t="s">
        <v>196</v>
      </c>
      <c r="B10" s="344">
        <v>0</v>
      </c>
      <c r="C10" s="345">
        <v>0</v>
      </c>
      <c r="D10" s="346">
        <f>IF(C10=0,0,IF(ABS((B10-C10)/C10)&gt;0.995,0,(B10-C10)/C10))</f>
        <v>0</v>
      </c>
      <c r="E10" s="347">
        <v>0</v>
      </c>
      <c r="F10" s="345">
        <v>0</v>
      </c>
      <c r="G10" s="348">
        <f>IF(F10=0,0,IF(ABS((E10-F10)/F10)&gt;0.995,0,(E10-F10)/F10))</f>
        <v>0</v>
      </c>
      <c r="H10" s="332"/>
    </row>
    <row r="11" spans="1:8" ht="17.45" customHeight="1" x14ac:dyDescent="0.4">
      <c r="A11" s="349" t="s">
        <v>197</v>
      </c>
      <c r="B11" s="350">
        <v>2266000000</v>
      </c>
      <c r="C11" s="351">
        <v>2092000000</v>
      </c>
      <c r="D11" s="352">
        <f>IF(C11=0,0,IF(ABS((B11-C11)/C11)&gt;0.995,0,(B11-C11)/C11))</f>
        <v>8.3173996175908219E-2</v>
      </c>
      <c r="E11" s="350">
        <v>4471000000</v>
      </c>
      <c r="F11" s="351">
        <v>4201000000</v>
      </c>
      <c r="G11" s="353">
        <f>IF(F11=0,0,IF(ABS((E11-F11)/F11)&gt;0.995,0,(E11-F11)/F11))</f>
        <v>6.4270411806712682E-2</v>
      </c>
      <c r="H11" s="332"/>
    </row>
    <row r="12" spans="1:8" ht="17.45" customHeight="1" x14ac:dyDescent="0.4">
      <c r="A12" s="349" t="s">
        <v>198</v>
      </c>
      <c r="B12" s="354">
        <v>504000000</v>
      </c>
      <c r="C12" s="355">
        <v>560000000</v>
      </c>
      <c r="D12" s="352">
        <f>IF(C12=0,0,IF(ABS((B12-C12)/C12)&gt;0.995,0,(B12-C12)/C12))</f>
        <v>-0.1</v>
      </c>
      <c r="E12" s="354">
        <v>1023000000</v>
      </c>
      <c r="F12" s="355">
        <v>1141000000</v>
      </c>
      <c r="G12" s="353">
        <f>IF(F12=0,0,IF(ABS((E12-F12)/F12)&gt;0.995,0,(E12-F12)/F12))</f>
        <v>-0.10341805433829973</v>
      </c>
      <c r="H12" s="332"/>
    </row>
    <row r="13" spans="1:8" ht="17.45" customHeight="1" x14ac:dyDescent="0.4">
      <c r="A13" s="356" t="s">
        <v>199</v>
      </c>
      <c r="B13" s="133">
        <v>370000000</v>
      </c>
      <c r="C13" s="134">
        <v>399000000</v>
      </c>
      <c r="D13" s="352">
        <f>IF(C13=0,0,IF(ABS((B13-C13)/C13)&gt;0.995,0,(B13-C13)/C13))</f>
        <v>-7.2681704260651625E-2</v>
      </c>
      <c r="E13" s="133">
        <v>744000000</v>
      </c>
      <c r="F13" s="134">
        <v>820000000</v>
      </c>
      <c r="G13" s="353">
        <f>IF(F13=0,0,IF(ABS((E13-F13)/F13)&gt;0.995,0,(E13-F13)/F13))</f>
        <v>-9.2682926829268292E-2</v>
      </c>
      <c r="H13" s="332"/>
    </row>
    <row r="14" spans="1:8" ht="17.45" customHeight="1" x14ac:dyDescent="0.4">
      <c r="A14" s="357" t="s">
        <v>14</v>
      </c>
      <c r="B14" s="135">
        <v>3140000000</v>
      </c>
      <c r="C14" s="136">
        <v>3051000000</v>
      </c>
      <c r="D14" s="352">
        <f>IF(C14=0,0,IF(ABS((B14-C14)/C14)&gt;0.995,0,(B14-C14)/C14))</f>
        <v>2.917076368403802E-2</v>
      </c>
      <c r="E14" s="135">
        <v>6238000000</v>
      </c>
      <c r="F14" s="136">
        <v>6162000000</v>
      </c>
      <c r="G14" s="353">
        <f>IF(F14=0,0,IF(ABS((E14-F14)/F14)&gt;0.995,0,(E14-F14)/F14))</f>
        <v>1.2333657903278157E-2</v>
      </c>
      <c r="H14" s="332"/>
    </row>
    <row r="15" spans="1:8" ht="17.45" customHeight="1" x14ac:dyDescent="0.4">
      <c r="A15" s="358"/>
      <c r="B15" s="159"/>
      <c r="C15" s="160"/>
      <c r="D15" s="207"/>
      <c r="E15" s="159"/>
      <c r="F15" s="160"/>
      <c r="G15" s="208"/>
      <c r="H15" s="332"/>
    </row>
    <row r="16" spans="1:8" ht="17.45" customHeight="1" x14ac:dyDescent="0.4">
      <c r="A16" s="359" t="s">
        <v>15</v>
      </c>
      <c r="B16" s="360" t="s">
        <v>186</v>
      </c>
      <c r="C16" s="207"/>
      <c r="D16" s="207"/>
      <c r="E16" s="207"/>
      <c r="F16" s="207"/>
      <c r="G16" s="208"/>
      <c r="H16" s="332"/>
    </row>
    <row r="17" spans="1:8" ht="17.45" customHeight="1" x14ac:dyDescent="0.4">
      <c r="A17" s="361" t="s">
        <v>168</v>
      </c>
      <c r="B17" s="354">
        <v>2083000000</v>
      </c>
      <c r="C17" s="355">
        <v>1928000000</v>
      </c>
      <c r="D17" s="352">
        <f t="shared" ref="D17:D22" si="0">IF(C17=0,0,IF(ABS((B17-C17)/C17)&gt;0.995,0,(B17-C17)/C17))</f>
        <v>8.03941908713693E-2</v>
      </c>
      <c r="E17" s="354">
        <v>4114000000</v>
      </c>
      <c r="F17" s="355">
        <v>3807000000</v>
      </c>
      <c r="G17" s="353">
        <f t="shared" ref="G17:G22" si="1">IF(F17=0,0,IF(ABS((E17-F17)/F17)&gt;0.995,0,(E17-F17)/F17))</f>
        <v>8.0640924612555814E-2</v>
      </c>
      <c r="H17" s="332"/>
    </row>
    <row r="18" spans="1:8" ht="17.45" customHeight="1" x14ac:dyDescent="0.4">
      <c r="A18" s="362" t="s">
        <v>21</v>
      </c>
      <c r="B18" s="133">
        <v>769000000</v>
      </c>
      <c r="C18" s="134">
        <v>730000000</v>
      </c>
      <c r="D18" s="352">
        <f t="shared" si="0"/>
        <v>5.3424657534246578E-2</v>
      </c>
      <c r="E18" s="133">
        <v>1531000000</v>
      </c>
      <c r="F18" s="134">
        <v>1442000000</v>
      </c>
      <c r="G18" s="353">
        <f t="shared" si="1"/>
        <v>6.1719833564493759E-2</v>
      </c>
      <c r="H18" s="332"/>
    </row>
    <row r="19" spans="1:8" ht="17.45" customHeight="1" x14ac:dyDescent="0.4">
      <c r="A19" s="357" t="s">
        <v>22</v>
      </c>
      <c r="B19" s="135">
        <v>2852000000</v>
      </c>
      <c r="C19" s="136">
        <v>2658000000</v>
      </c>
      <c r="D19" s="352">
        <f t="shared" si="0"/>
        <v>7.2987208427389011E-2</v>
      </c>
      <c r="E19" s="135">
        <v>5645000000</v>
      </c>
      <c r="F19" s="136">
        <v>5249000000</v>
      </c>
      <c r="G19" s="353">
        <f t="shared" si="1"/>
        <v>7.5442941512669073E-2</v>
      </c>
      <c r="H19" s="332"/>
    </row>
    <row r="20" spans="1:8" ht="17.45" customHeight="1" x14ac:dyDescent="0.4">
      <c r="A20" s="358" t="s">
        <v>23</v>
      </c>
      <c r="B20" s="137">
        <v>288000000</v>
      </c>
      <c r="C20" s="138">
        <v>393000000</v>
      </c>
      <c r="D20" s="352">
        <f t="shared" si="0"/>
        <v>-0.26717557251908397</v>
      </c>
      <c r="E20" s="137">
        <v>593000000</v>
      </c>
      <c r="F20" s="138">
        <v>913000000</v>
      </c>
      <c r="G20" s="353">
        <f t="shared" si="1"/>
        <v>-0.35049288061336253</v>
      </c>
      <c r="H20" s="332"/>
    </row>
    <row r="21" spans="1:8" ht="17.45" customHeight="1" x14ac:dyDescent="0.4">
      <c r="A21" s="363" t="s">
        <v>25</v>
      </c>
      <c r="B21" s="133">
        <v>0</v>
      </c>
      <c r="C21" s="134">
        <v>0</v>
      </c>
      <c r="D21" s="352">
        <f t="shared" si="0"/>
        <v>0</v>
      </c>
      <c r="E21" s="133">
        <v>0</v>
      </c>
      <c r="F21" s="134">
        <v>0</v>
      </c>
      <c r="G21" s="353">
        <f t="shared" si="1"/>
        <v>0</v>
      </c>
      <c r="H21" s="332"/>
    </row>
    <row r="22" spans="1:8" ht="17.45" customHeight="1" x14ac:dyDescent="0.4">
      <c r="A22" s="364" t="s">
        <v>169</v>
      </c>
      <c r="B22" s="139">
        <v>288000000</v>
      </c>
      <c r="C22" s="140">
        <v>393000000</v>
      </c>
      <c r="D22" s="352">
        <f t="shared" si="0"/>
        <v>-0.26717557251908397</v>
      </c>
      <c r="E22" s="139">
        <v>593000000</v>
      </c>
      <c r="F22" s="140">
        <v>913000000</v>
      </c>
      <c r="G22" s="353">
        <f t="shared" si="1"/>
        <v>-0.35049288061336253</v>
      </c>
      <c r="H22" s="332"/>
    </row>
    <row r="23" spans="1:8" ht="17.45" customHeight="1" x14ac:dyDescent="0.4">
      <c r="A23" s="365"/>
      <c r="B23" s="161"/>
      <c r="C23" s="161"/>
      <c r="D23" s="207"/>
      <c r="E23" s="161"/>
      <c r="F23" s="161"/>
      <c r="G23" s="208"/>
      <c r="H23" s="332"/>
    </row>
    <row r="24" spans="1:8" ht="17.45" customHeight="1" x14ac:dyDescent="0.4">
      <c r="A24" s="363" t="s">
        <v>170</v>
      </c>
      <c r="B24" s="141">
        <f>ROUND(B20/B14,3)</f>
        <v>9.1999999999999998E-2</v>
      </c>
      <c r="C24" s="142">
        <f>ROUND(C20/C14,3)</f>
        <v>0.129</v>
      </c>
      <c r="D24" s="143">
        <f>+(B24-C24)*10000</f>
        <v>-370.00000000000006</v>
      </c>
      <c r="E24" s="141">
        <f>ROUND(E20/E14,3)</f>
        <v>9.5000000000000001E-2</v>
      </c>
      <c r="F24" s="142">
        <f>ROUND(F20/F14,3)</f>
        <v>0.14799999999999999</v>
      </c>
      <c r="G24" s="366">
        <f>(E24-F24)*10000</f>
        <v>-529.99999999999989</v>
      </c>
      <c r="H24" s="332"/>
    </row>
    <row r="25" spans="1:8" ht="17.45" customHeight="1" x14ac:dyDescent="0.4">
      <c r="A25" s="367"/>
      <c r="B25" s="162"/>
      <c r="C25" s="162"/>
      <c r="D25" s="163"/>
      <c r="E25" s="162"/>
      <c r="F25" s="162"/>
      <c r="G25" s="368"/>
      <c r="H25" s="332"/>
    </row>
    <row r="26" spans="1:8" ht="17.45" customHeight="1" x14ac:dyDescent="0.4">
      <c r="A26" s="475" t="s">
        <v>143</v>
      </c>
      <c r="B26" s="476"/>
      <c r="C26" s="476"/>
      <c r="D26" s="476"/>
      <c r="E26" s="476"/>
      <c r="F26" s="476"/>
      <c r="G26" s="477"/>
      <c r="H26" s="332"/>
    </row>
    <row r="27" spans="1:8" ht="17.45" customHeight="1" x14ac:dyDescent="0.4">
      <c r="A27" s="334" t="s">
        <v>144</v>
      </c>
      <c r="B27" s="478"/>
      <c r="C27" s="478"/>
      <c r="D27" s="156"/>
      <c r="E27" s="157"/>
      <c r="F27" s="157"/>
      <c r="G27" s="335"/>
      <c r="H27" s="332"/>
    </row>
    <row r="28" spans="1:8" ht="17.45" customHeight="1" x14ac:dyDescent="0.4">
      <c r="A28" s="336" t="s">
        <v>4</v>
      </c>
      <c r="B28" s="333"/>
      <c r="C28" s="333"/>
      <c r="D28" s="333"/>
      <c r="E28" s="479" t="s">
        <v>145</v>
      </c>
      <c r="F28" s="479"/>
      <c r="G28" s="338" t="s">
        <v>6</v>
      </c>
      <c r="H28" s="332"/>
    </row>
    <row r="29" spans="1:8" ht="17.45" customHeight="1" x14ac:dyDescent="0.4">
      <c r="A29" s="339"/>
      <c r="B29" s="154"/>
      <c r="C29" s="154"/>
      <c r="D29" s="154"/>
      <c r="E29" s="144" t="s">
        <v>8</v>
      </c>
      <c r="F29" s="132" t="s">
        <v>9</v>
      </c>
      <c r="G29" s="340" t="s">
        <v>10</v>
      </c>
      <c r="H29" s="332"/>
    </row>
    <row r="30" spans="1:8" ht="15" hidden="1" customHeight="1" x14ac:dyDescent="0.4">
      <c r="A30" s="341" t="s">
        <v>200</v>
      </c>
      <c r="B30" s="164"/>
      <c r="C30" s="164"/>
      <c r="D30" s="164"/>
      <c r="E30" s="158"/>
      <c r="F30" s="157"/>
      <c r="G30" s="342"/>
      <c r="H30" s="332"/>
    </row>
    <row r="31" spans="1:8" ht="15" hidden="1" customHeight="1" x14ac:dyDescent="0.4">
      <c r="A31" s="369" t="s">
        <v>201</v>
      </c>
      <c r="B31" s="370"/>
      <c r="C31" s="370"/>
      <c r="D31" s="333"/>
      <c r="E31" s="371">
        <v>15412000</v>
      </c>
      <c r="F31" s="372">
        <v>17712000</v>
      </c>
      <c r="G31" s="348">
        <f>IF(F31=0,0,IF(ABS((E31-F31)/F31)&gt;0.995,0,(E31-F31)/F31))</f>
        <v>-0.12985546522131888</v>
      </c>
      <c r="H31" s="332"/>
    </row>
    <row r="32" spans="1:8" ht="15" hidden="1" customHeight="1" x14ac:dyDescent="0.4">
      <c r="A32" s="373" t="s">
        <v>202</v>
      </c>
      <c r="B32" s="165"/>
      <c r="C32" s="165"/>
      <c r="D32" s="154"/>
      <c r="E32" s="145">
        <v>0</v>
      </c>
      <c r="F32" s="146">
        <v>720000</v>
      </c>
      <c r="G32" s="348">
        <f>IF(F32=0,0,IF(ABS((E32-F32)/F32)&gt;0.995,0,(E32-F32)/F32))</f>
        <v>0</v>
      </c>
      <c r="H32" s="332"/>
    </row>
    <row r="33" spans="1:8" ht="15" hidden="1" customHeight="1" x14ac:dyDescent="0.4">
      <c r="A33" s="367" t="s">
        <v>203</v>
      </c>
      <c r="B33" s="162"/>
      <c r="C33" s="162"/>
      <c r="D33" s="162"/>
      <c r="E33" s="147">
        <v>15412000</v>
      </c>
      <c r="F33" s="148">
        <v>18432000</v>
      </c>
      <c r="G33" s="348">
        <f>IF(F33=0,0,IF(ABS((E33-F33)/F33)&gt;0.995,0,(E33-F33)/F33))</f>
        <v>-0.1638454861111111</v>
      </c>
      <c r="H33" s="332"/>
    </row>
    <row r="34" spans="1:8" ht="15" hidden="1" customHeight="1" x14ac:dyDescent="0.4">
      <c r="A34" s="374"/>
      <c r="B34" s="166"/>
      <c r="C34" s="162"/>
      <c r="D34" s="167"/>
      <c r="E34" s="166"/>
      <c r="F34" s="162"/>
      <c r="G34" s="375"/>
      <c r="H34" s="332"/>
    </row>
    <row r="35" spans="1:8" ht="17.45" customHeight="1" x14ac:dyDescent="0.4">
      <c r="A35" s="358" t="s">
        <v>146</v>
      </c>
      <c r="B35" s="168"/>
      <c r="C35" s="169"/>
      <c r="D35" s="170"/>
      <c r="E35" s="168"/>
      <c r="F35" s="169"/>
      <c r="G35" s="376"/>
      <c r="H35" s="332"/>
    </row>
    <row r="36" spans="1:8" ht="17.45" customHeight="1" x14ac:dyDescent="0.4">
      <c r="A36" s="377" t="s">
        <v>204</v>
      </c>
      <c r="B36" s="378"/>
      <c r="C36" s="379"/>
      <c r="D36" s="380"/>
      <c r="E36" s="381">
        <v>14174000</v>
      </c>
      <c r="F36" s="382">
        <v>13944000</v>
      </c>
      <c r="G36" s="383">
        <f>IF(F36=0,0,IF(ABS((E36-F36)/F36)&gt;0.995,0,(E36-F36)/F36))</f>
        <v>1.6494549627079746E-2</v>
      </c>
      <c r="H36" s="332"/>
    </row>
    <row r="37" spans="1:8" ht="17.45" customHeight="1" x14ac:dyDescent="0.4">
      <c r="A37" s="480" t="s">
        <v>205</v>
      </c>
      <c r="B37" s="481"/>
      <c r="C37" s="481"/>
      <c r="D37" s="481"/>
      <c r="E37" s="371">
        <v>5432000</v>
      </c>
      <c r="F37" s="372">
        <v>4321000</v>
      </c>
      <c r="G37" s="348">
        <f>IF(F37=0,0,IF(ABS((E37-F37)/F37)&gt;0.995,0,(E37-F37)/F37))</f>
        <v>0.25711640823883358</v>
      </c>
      <c r="H37" s="332"/>
    </row>
    <row r="38" spans="1:8" ht="17.45" customHeight="1" x14ac:dyDescent="0.4">
      <c r="A38" s="361"/>
      <c r="B38" s="207"/>
      <c r="C38" s="207"/>
      <c r="D38" s="207"/>
      <c r="E38" s="207"/>
      <c r="F38" s="207"/>
      <c r="G38" s="208"/>
      <c r="H38" s="332"/>
    </row>
    <row r="39" spans="1:8" ht="17.45" customHeight="1" x14ac:dyDescent="0.4">
      <c r="A39" s="359" t="s">
        <v>150</v>
      </c>
      <c r="B39" s="207"/>
      <c r="C39" s="207"/>
      <c r="D39" s="207"/>
      <c r="E39" s="207"/>
      <c r="F39" s="207"/>
      <c r="G39" s="208"/>
      <c r="H39" s="332"/>
    </row>
    <row r="40" spans="1:8" ht="17.45" customHeight="1" x14ac:dyDescent="0.4">
      <c r="A40" s="349" t="s">
        <v>206</v>
      </c>
      <c r="B40" s="207"/>
      <c r="C40" s="207"/>
      <c r="D40" s="207"/>
      <c r="E40" s="384">
        <v>2631000</v>
      </c>
      <c r="F40" s="385">
        <v>3096000</v>
      </c>
      <c r="G40" s="353">
        <f>IF(F40=0,0,IF(ABS((E40-F40)/F40)&gt;0.995,0,(E40-F40)/F40))</f>
        <v>-0.15019379844961239</v>
      </c>
      <c r="H40" s="332"/>
    </row>
    <row r="41" spans="1:8" ht="17.45" customHeight="1" x14ac:dyDescent="0.4">
      <c r="A41" s="356" t="s">
        <v>207</v>
      </c>
      <c r="B41" s="207"/>
      <c r="C41" s="207"/>
      <c r="D41" s="207"/>
      <c r="E41" s="149">
        <v>2965000</v>
      </c>
      <c r="F41" s="150">
        <v>3480000</v>
      </c>
      <c r="G41" s="353">
        <f>IF(F41=0,0,IF(ABS((E41-F41)/F41)&gt;0.995,0,(E41-F41)/F41))</f>
        <v>-0.14798850574712644</v>
      </c>
      <c r="H41" s="332"/>
    </row>
    <row r="42" spans="1:8" ht="17.45" customHeight="1" x14ac:dyDescent="0.4">
      <c r="A42" s="386" t="s">
        <v>208</v>
      </c>
      <c r="B42" s="171"/>
      <c r="C42" s="172"/>
      <c r="D42" s="173"/>
      <c r="E42" s="151">
        <v>5596000</v>
      </c>
      <c r="F42" s="152">
        <v>6576000</v>
      </c>
      <c r="G42" s="353">
        <f>IF(F42=0,0,IF(ABS((E42-F42)/F42)&gt;0.995,0,(E42-F42)/F42))</f>
        <v>-0.14902676399026765</v>
      </c>
      <c r="H42" s="332"/>
    </row>
    <row r="43" spans="1:8" ht="17.45" customHeight="1" x14ac:dyDescent="0.4">
      <c r="A43" s="387"/>
      <c r="B43" s="174"/>
      <c r="C43" s="174"/>
      <c r="D43" s="174"/>
      <c r="E43" s="175"/>
      <c r="F43" s="175"/>
      <c r="G43" s="388"/>
      <c r="H43" s="332"/>
    </row>
    <row r="44" spans="1:8" ht="17.45" customHeight="1" x14ac:dyDescent="0.4">
      <c r="A44" s="336"/>
      <c r="B44" s="479" t="s">
        <v>5</v>
      </c>
      <c r="C44" s="479"/>
      <c r="D44" s="337" t="s">
        <v>6</v>
      </c>
      <c r="E44" s="479" t="s">
        <v>7</v>
      </c>
      <c r="F44" s="479"/>
      <c r="G44" s="338" t="s">
        <v>6</v>
      </c>
      <c r="H44" s="332"/>
    </row>
    <row r="45" spans="1:8" ht="17.45" customHeight="1" x14ac:dyDescent="0.4">
      <c r="A45" s="339"/>
      <c r="B45" s="131" t="s">
        <v>8</v>
      </c>
      <c r="C45" s="132" t="s">
        <v>9</v>
      </c>
      <c r="D45" s="130" t="s">
        <v>10</v>
      </c>
      <c r="E45" s="131" t="s">
        <v>8</v>
      </c>
      <c r="F45" s="132" t="s">
        <v>9</v>
      </c>
      <c r="G45" s="340" t="s">
        <v>10</v>
      </c>
      <c r="H45" s="332"/>
    </row>
    <row r="46" spans="1:8" ht="15" hidden="1" customHeight="1" x14ac:dyDescent="0.4">
      <c r="A46" s="341" t="s">
        <v>209</v>
      </c>
      <c r="B46" s="158"/>
      <c r="C46" s="157"/>
      <c r="D46" s="164"/>
      <c r="E46" s="158"/>
      <c r="F46" s="157"/>
      <c r="G46" s="342"/>
      <c r="H46" s="332"/>
    </row>
    <row r="47" spans="1:8" ht="15" hidden="1" customHeight="1" x14ac:dyDescent="0.4">
      <c r="A47" s="369" t="s">
        <v>210</v>
      </c>
      <c r="B47" s="371">
        <v>-473000</v>
      </c>
      <c r="C47" s="372">
        <v>-887000</v>
      </c>
      <c r="D47" s="389">
        <f>IF(C47=0,0,IF(ABS((B47-C47)/ABS(C47))&gt;0.995,0,(B47-C47)/ABS(C47)))</f>
        <v>0.46674182638105977</v>
      </c>
      <c r="E47" s="371">
        <v>-1093000</v>
      </c>
      <c r="F47" s="372">
        <v>-1784000</v>
      </c>
      <c r="G47" s="390">
        <f>IF(F47=0,0,IF(ABS((E47-F47)/ABS(F47))&gt;0.995,0,(E47-F47)/ABS(F47)))</f>
        <v>0.3873318385650224</v>
      </c>
      <c r="H47" s="332"/>
    </row>
    <row r="48" spans="1:8" ht="15" hidden="1" customHeight="1" x14ac:dyDescent="0.4">
      <c r="A48" s="373" t="s">
        <v>202</v>
      </c>
      <c r="B48" s="145">
        <v>0</v>
      </c>
      <c r="C48" s="146">
        <v>-68000</v>
      </c>
      <c r="D48" s="389">
        <f>IF(C48=0,0,IF(ABS((B48-C48)/ABS(C48))&gt;0.995,0,(B48-C48)/ABS(C48)))</f>
        <v>0</v>
      </c>
      <c r="E48" s="145">
        <v>-656000</v>
      </c>
      <c r="F48" s="146">
        <v>-206000</v>
      </c>
      <c r="G48" s="390">
        <f>IF(F48=0,0,IF(ABS((E48-F48)/ABS(F48))&gt;0.995,0,(E48-F48)/ABS(F48)))</f>
        <v>0</v>
      </c>
      <c r="H48" s="332"/>
    </row>
    <row r="49" spans="1:8" ht="15" hidden="1" customHeight="1" x14ac:dyDescent="0.4">
      <c r="A49" s="367" t="s">
        <v>211</v>
      </c>
      <c r="B49" s="147">
        <v>-473000</v>
      </c>
      <c r="C49" s="148">
        <v>-955000</v>
      </c>
      <c r="D49" s="389">
        <f>IF(C49=0,0,IF(ABS((B49-C49)/ABS(C49))&gt;0.995,0,(B49-C49)/ABS(C49)))</f>
        <v>0.50471204188481678</v>
      </c>
      <c r="E49" s="147">
        <v>-1749000</v>
      </c>
      <c r="F49" s="148">
        <v>-1990000</v>
      </c>
      <c r="G49" s="390">
        <f>IF(F49=0,0,IF(ABS((E49-F49)/ABS(F49))&gt;0.995,0,(E49-F49)/ABS(F49)))</f>
        <v>0.12110552763819095</v>
      </c>
      <c r="H49" s="332"/>
    </row>
    <row r="50" spans="1:8" ht="15" hidden="1" customHeight="1" x14ac:dyDescent="0.4">
      <c r="A50" s="341"/>
      <c r="B50" s="158"/>
      <c r="C50" s="157"/>
      <c r="D50" s="333"/>
      <c r="E50" s="158"/>
      <c r="F50" s="157"/>
      <c r="G50" s="391"/>
      <c r="H50" s="332"/>
    </row>
    <row r="51" spans="1:8" ht="17.45" customHeight="1" x14ac:dyDescent="0.4">
      <c r="A51" s="392" t="s">
        <v>154</v>
      </c>
      <c r="B51" s="393"/>
      <c r="C51" s="393"/>
      <c r="D51" s="333"/>
      <c r="E51" s="393"/>
      <c r="F51" s="393"/>
      <c r="G51" s="391"/>
      <c r="H51" s="332"/>
    </row>
    <row r="52" spans="1:8" ht="17.45" customHeight="1" x14ac:dyDescent="0.4">
      <c r="A52" s="377" t="s">
        <v>212</v>
      </c>
      <c r="B52" s="381">
        <v>28000</v>
      </c>
      <c r="C52" s="382">
        <v>-102000</v>
      </c>
      <c r="D52" s="394">
        <f>IF(C52=0,0,IF(ABS((B52-C52)/ABS(C52))&gt;0.995,0,(B52-C52)/ABS(C52)))</f>
        <v>0</v>
      </c>
      <c r="E52" s="381">
        <v>74000</v>
      </c>
      <c r="F52" s="382">
        <v>-175000</v>
      </c>
      <c r="G52" s="395">
        <f>IF(F52=0,0,IF(ABS((E52-F52)/ABS(F52))&gt;0.995,0,(E52-F52)/ABS(F52)))</f>
        <v>0</v>
      </c>
      <c r="H52" s="332"/>
    </row>
    <row r="53" spans="1:8" ht="17.45" customHeight="1" x14ac:dyDescent="0.4">
      <c r="A53" s="396" t="s">
        <v>213</v>
      </c>
      <c r="B53" s="397">
        <v>246000</v>
      </c>
      <c r="C53" s="398">
        <v>225000</v>
      </c>
      <c r="D53" s="399">
        <f>IF(C53=0,0,IF(ABS((B53-C53)/C53)&gt;0.995,0,(B53-C53)/C53))</f>
        <v>9.3333333333333338E-2</v>
      </c>
      <c r="E53" s="397">
        <v>481000</v>
      </c>
      <c r="F53" s="398">
        <v>434000</v>
      </c>
      <c r="G53" s="400">
        <f>IF(F53=0,0,IF(ABS((E53-F53)/F53)&gt;0.995,0,(E53-F53)/F53))</f>
        <v>0.10829493087557604</v>
      </c>
      <c r="H53" s="332"/>
    </row>
    <row r="54" spans="1:8" ht="18.45" customHeight="1" x14ac:dyDescent="0.4">
      <c r="A54" s="474"/>
      <c r="B54" s="474"/>
      <c r="C54" s="474"/>
      <c r="D54" s="474"/>
      <c r="E54" s="474"/>
      <c r="F54" s="474"/>
      <c r="G54" s="474"/>
      <c r="H54" s="153"/>
    </row>
    <row r="55" spans="1:8" ht="22.5" customHeight="1" x14ac:dyDescent="0.4"/>
    <row r="56" spans="1:8" ht="22.5" customHeight="1" x14ac:dyDescent="0.4"/>
    <row r="57" spans="1:8" ht="22.5" customHeight="1" x14ac:dyDescent="0.4"/>
  </sheetData>
  <mergeCells count="13">
    <mergeCell ref="A1:F1"/>
    <mergeCell ref="A3:G3"/>
    <mergeCell ref="B6:C6"/>
    <mergeCell ref="B7:C7"/>
    <mergeCell ref="A5:G5"/>
    <mergeCell ref="E7:F7"/>
    <mergeCell ref="A54:G54"/>
    <mergeCell ref="A26:G26"/>
    <mergeCell ref="B27:C27"/>
    <mergeCell ref="E28:F28"/>
    <mergeCell ref="A37:D37"/>
    <mergeCell ref="B44:C44"/>
    <mergeCell ref="E44:F44"/>
  </mergeCells>
  <printOptions horizontalCentered="1"/>
  <pageMargins left="0.75" right="0.75" top="1" bottom="1" header="0.5" footer="0.5"/>
  <pageSetup scale="83" orientation="portrait" r:id="rId1"/>
  <colBreaks count="1" manualBreakCount="1">
    <brk id="7" max="1048575" man="1"/>
  </colBreaks>
  <tableParts count="6">
    <tablePart r:id="rId2"/>
    <tablePart r:id="rId3"/>
    <tablePart r:id="rId4"/>
    <tablePart r:id="rId5"/>
    <tablePart r:id="rId6"/>
    <tablePart r:id="rId7"/>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9"/>
  <sheetViews>
    <sheetView showRuler="0" zoomScaleNormal="100" workbookViewId="0">
      <selection sqref="A1:F1"/>
    </sheetView>
  </sheetViews>
  <sheetFormatPr defaultColWidth="13.703125" defaultRowHeight="12.7" x14ac:dyDescent="0.4"/>
  <cols>
    <col min="1" max="1" width="43.703125" customWidth="1"/>
    <col min="2" max="7" width="9.703125" customWidth="1"/>
  </cols>
  <sheetData>
    <row r="1" spans="1:8" ht="15" customHeight="1" x14ac:dyDescent="0.45">
      <c r="A1" s="471" t="s">
        <v>161</v>
      </c>
      <c r="B1" s="454"/>
      <c r="C1" s="454"/>
      <c r="D1" s="454"/>
      <c r="E1" s="454"/>
      <c r="F1" s="454"/>
    </row>
    <row r="2" spans="1:8" ht="15" customHeight="1" x14ac:dyDescent="0.4"/>
    <row r="3" spans="1:8" ht="49.2" customHeight="1" x14ac:dyDescent="0.4">
      <c r="A3" s="472" t="s">
        <v>184</v>
      </c>
      <c r="B3" s="454"/>
      <c r="C3" s="454"/>
      <c r="D3" s="454"/>
      <c r="E3" s="454"/>
      <c r="F3" s="454"/>
      <c r="G3" s="454"/>
    </row>
    <row r="4" spans="1:8" ht="15" customHeight="1" x14ac:dyDescent="0.4"/>
    <row r="5" spans="1:8" ht="15" customHeight="1" x14ac:dyDescent="0.4">
      <c r="A5" s="455" t="s">
        <v>185</v>
      </c>
      <c r="B5" s="456"/>
      <c r="C5" s="456"/>
      <c r="D5" s="456"/>
      <c r="E5" s="456"/>
      <c r="F5" s="456"/>
      <c r="G5" s="457"/>
      <c r="H5" s="258"/>
    </row>
    <row r="6" spans="1:8" ht="15.75" customHeight="1" x14ac:dyDescent="0.4">
      <c r="A6" s="191" t="s">
        <v>39</v>
      </c>
      <c r="B6" s="458"/>
      <c r="C6" s="458"/>
      <c r="D6" s="84"/>
      <c r="E6" s="36"/>
      <c r="F6" s="36"/>
      <c r="G6" s="199"/>
      <c r="H6" s="258"/>
    </row>
    <row r="7" spans="1:8" ht="15.75" customHeight="1" x14ac:dyDescent="0.4">
      <c r="A7" s="193" t="s">
        <v>4</v>
      </c>
      <c r="B7" s="459" t="s">
        <v>5</v>
      </c>
      <c r="C7" s="460"/>
      <c r="D7" s="194" t="s">
        <v>6</v>
      </c>
      <c r="E7" s="459" t="s">
        <v>7</v>
      </c>
      <c r="F7" s="460"/>
      <c r="G7" s="195" t="s">
        <v>6</v>
      </c>
      <c r="H7" s="258"/>
    </row>
    <row r="8" spans="1:8" ht="15.75" customHeight="1" x14ac:dyDescent="0.4">
      <c r="A8" s="229"/>
      <c r="B8" s="6" t="s">
        <v>8</v>
      </c>
      <c r="C8" s="57" t="s">
        <v>9</v>
      </c>
      <c r="D8" s="3" t="s">
        <v>10</v>
      </c>
      <c r="E8" s="6" t="s">
        <v>8</v>
      </c>
      <c r="F8" s="57" t="s">
        <v>9</v>
      </c>
      <c r="G8" s="197" t="s">
        <v>10</v>
      </c>
      <c r="H8" s="258"/>
    </row>
    <row r="9" spans="1:8" ht="15.75" customHeight="1" x14ac:dyDescent="0.4">
      <c r="A9" s="198" t="s">
        <v>11</v>
      </c>
      <c r="B9" s="44"/>
      <c r="C9" s="34"/>
      <c r="D9" s="84"/>
      <c r="E9" s="44"/>
      <c r="F9" s="34"/>
      <c r="G9" s="241"/>
      <c r="H9" s="258"/>
    </row>
    <row r="10" spans="1:8" ht="15.75" customHeight="1" x14ac:dyDescent="0.4">
      <c r="A10" s="261" t="s">
        <v>12</v>
      </c>
      <c r="B10" s="201">
        <v>5860000000</v>
      </c>
      <c r="C10" s="202">
        <v>6101000000</v>
      </c>
      <c r="D10" s="203">
        <f>IF(C10=0,0,IF(ABS((B10-C10)/C10)&gt;0.995,0,((B10-C10)/C10)))</f>
        <v>-3.9501721029339451E-2</v>
      </c>
      <c r="E10" s="201">
        <v>11732000000</v>
      </c>
      <c r="F10" s="202">
        <v>12192000000</v>
      </c>
      <c r="G10" s="204">
        <f>IF(F10=0,0,IF(ABS((E10-F10)/F10)&gt;0.995,0,((E10-F10)/F10)))</f>
        <v>-3.7729658792650916E-2</v>
      </c>
      <c r="H10" s="258"/>
    </row>
    <row r="11" spans="1:8" ht="15.75" customHeight="1" x14ac:dyDescent="0.4">
      <c r="A11" s="264" t="s">
        <v>13</v>
      </c>
      <c r="B11" s="14">
        <v>192000000</v>
      </c>
      <c r="C11" s="21">
        <v>204000000</v>
      </c>
      <c r="D11" s="203">
        <f>IF(C11=0,0,IF(ABS((B11-C11)/C11)&gt;0.995,0,((B11-C11)/C11)))</f>
        <v>-5.8823529411764705E-2</v>
      </c>
      <c r="E11" s="14">
        <v>366000000</v>
      </c>
      <c r="F11" s="21">
        <v>379000000</v>
      </c>
      <c r="G11" s="204">
        <f>IF(F11=0,0,IF(ABS((E11-F11)/F11)&gt;0.995,0,((E11-F11)/F11)))</f>
        <v>-3.430079155672823E-2</v>
      </c>
      <c r="H11" s="258"/>
    </row>
    <row r="12" spans="1:8" ht="15.75" customHeight="1" x14ac:dyDescent="0.4">
      <c r="A12" s="206" t="s">
        <v>14</v>
      </c>
      <c r="B12" s="15">
        <v>6052000000</v>
      </c>
      <c r="C12" s="22">
        <v>6305000000</v>
      </c>
      <c r="D12" s="203">
        <f>IF(C12=0,0,IF(ABS((B12-C12)/C12)&gt;0.995,0,((B12-C12)/C12)))</f>
        <v>-4.0126883425852501E-2</v>
      </c>
      <c r="E12" s="15">
        <v>12098000000</v>
      </c>
      <c r="F12" s="22">
        <v>12571000000</v>
      </c>
      <c r="G12" s="204">
        <f>IF(F12=0,0,IF(ABS((E12-F12)/F12)&gt;0.995,0,((E12-F12)/F12)))</f>
        <v>-3.7626282714183439E-2</v>
      </c>
      <c r="H12" s="258"/>
    </row>
    <row r="13" spans="1:8" ht="15.75" customHeight="1" x14ac:dyDescent="0.4">
      <c r="A13" s="198"/>
      <c r="B13" s="37"/>
      <c r="C13" s="84"/>
      <c r="D13" s="207"/>
      <c r="E13" s="37"/>
      <c r="F13" s="84"/>
      <c r="G13" s="208"/>
      <c r="H13" s="258"/>
    </row>
    <row r="14" spans="1:8" ht="15.75" customHeight="1" x14ac:dyDescent="0.4">
      <c r="A14" s="209" t="s">
        <v>15</v>
      </c>
      <c r="B14" s="257" t="s">
        <v>186</v>
      </c>
      <c r="C14" s="258" t="s">
        <v>186</v>
      </c>
      <c r="D14" s="207"/>
      <c r="E14" s="257" t="s">
        <v>186</v>
      </c>
      <c r="F14" s="258" t="s">
        <v>186</v>
      </c>
      <c r="G14" s="208"/>
      <c r="H14" s="258"/>
    </row>
    <row r="15" spans="1:8" ht="15.75" customHeight="1" x14ac:dyDescent="0.4">
      <c r="A15" s="220" t="s">
        <v>168</v>
      </c>
      <c r="B15" s="211">
        <v>3709000000</v>
      </c>
      <c r="C15" s="212">
        <v>3714000000</v>
      </c>
      <c r="D15" s="203">
        <f t="shared" ref="D15:D20" si="0">IF(C15=0,0,IF(ABS((B15-C15)/C15)&gt;0.995,0,((B15-C15)/C15)))</f>
        <v>-1.3462574044157242E-3</v>
      </c>
      <c r="E15" s="211">
        <v>7419000000</v>
      </c>
      <c r="F15" s="212">
        <v>7601000000</v>
      </c>
      <c r="G15" s="204">
        <f t="shared" ref="G15:G20" si="1">IF(F15=0,0,IF(ABS((E15-F15)/F15)&gt;0.995,0,((E15-F15)/F15)))</f>
        <v>-2.3944217866070254E-2</v>
      </c>
      <c r="H15" s="258"/>
    </row>
    <row r="16" spans="1:8" ht="15.75" customHeight="1" x14ac:dyDescent="0.4">
      <c r="A16" s="196" t="s">
        <v>21</v>
      </c>
      <c r="B16" s="14">
        <v>1293000000</v>
      </c>
      <c r="C16" s="21">
        <v>1301000000</v>
      </c>
      <c r="D16" s="203">
        <f t="shared" si="0"/>
        <v>-6.1491160645657187E-3</v>
      </c>
      <c r="E16" s="14">
        <v>2571000000</v>
      </c>
      <c r="F16" s="21">
        <v>2587000000</v>
      </c>
      <c r="G16" s="204">
        <f t="shared" si="1"/>
        <v>-6.1847700038654809E-3</v>
      </c>
      <c r="H16" s="258"/>
    </row>
    <row r="17" spans="1:8" ht="15.75" customHeight="1" x14ac:dyDescent="0.4">
      <c r="A17" s="206" t="s">
        <v>22</v>
      </c>
      <c r="B17" s="15">
        <v>5002000000</v>
      </c>
      <c r="C17" s="22">
        <v>5015000000</v>
      </c>
      <c r="D17" s="203">
        <f t="shared" si="0"/>
        <v>-2.5922233300099701E-3</v>
      </c>
      <c r="E17" s="15">
        <v>9990000000</v>
      </c>
      <c r="F17" s="22">
        <v>10188000000</v>
      </c>
      <c r="G17" s="204">
        <f t="shared" si="1"/>
        <v>-1.9434628975265017E-2</v>
      </c>
      <c r="H17" s="258"/>
    </row>
    <row r="18" spans="1:8" ht="15.75" customHeight="1" x14ac:dyDescent="0.4">
      <c r="A18" s="198" t="s">
        <v>23</v>
      </c>
      <c r="B18" s="182">
        <v>1050000000</v>
      </c>
      <c r="C18" s="19">
        <v>1290000000</v>
      </c>
      <c r="D18" s="203">
        <f t="shared" si="0"/>
        <v>-0.18604651162790697</v>
      </c>
      <c r="E18" s="182">
        <v>2108000000</v>
      </c>
      <c r="F18" s="19">
        <v>2383000000</v>
      </c>
      <c r="G18" s="204">
        <f t="shared" si="1"/>
        <v>-0.11540075535039866</v>
      </c>
      <c r="H18" s="258"/>
    </row>
    <row r="19" spans="1:8" ht="15.75" customHeight="1" x14ac:dyDescent="0.4">
      <c r="A19" s="214" t="s">
        <v>25</v>
      </c>
      <c r="B19" s="14">
        <v>0</v>
      </c>
      <c r="C19" s="21">
        <v>0</v>
      </c>
      <c r="D19" s="203">
        <f t="shared" si="0"/>
        <v>0</v>
      </c>
      <c r="E19" s="14">
        <v>0</v>
      </c>
      <c r="F19" s="21">
        <v>0</v>
      </c>
      <c r="G19" s="204">
        <f t="shared" si="1"/>
        <v>0</v>
      </c>
      <c r="H19" s="258"/>
    </row>
    <row r="20" spans="1:8" ht="15.75" customHeight="1" x14ac:dyDescent="0.4">
      <c r="A20" s="215" t="s">
        <v>169</v>
      </c>
      <c r="B20" s="23">
        <v>1050000000</v>
      </c>
      <c r="C20" s="24">
        <v>1290000000</v>
      </c>
      <c r="D20" s="203">
        <f t="shared" si="0"/>
        <v>-0.18604651162790697</v>
      </c>
      <c r="E20" s="23">
        <v>2108000000</v>
      </c>
      <c r="F20" s="24">
        <v>2383000000</v>
      </c>
      <c r="G20" s="204">
        <f t="shared" si="1"/>
        <v>-0.11540075535039866</v>
      </c>
      <c r="H20" s="258"/>
    </row>
    <row r="21" spans="1:8" ht="15.75" customHeight="1" x14ac:dyDescent="0.4">
      <c r="A21" s="216"/>
      <c r="B21" s="38"/>
      <c r="C21" s="39"/>
      <c r="D21" s="207"/>
      <c r="E21" s="38"/>
      <c r="F21" s="39"/>
      <c r="G21" s="208"/>
      <c r="H21" s="258"/>
    </row>
    <row r="22" spans="1:8" ht="15.75" customHeight="1" x14ac:dyDescent="0.4">
      <c r="A22" s="314" t="s">
        <v>170</v>
      </c>
      <c r="B22" s="315">
        <f>+ROUND(B18/B12,3)</f>
        <v>0.17299999999999999</v>
      </c>
      <c r="C22" s="224">
        <f>+ROUND(C18/C12,3)</f>
        <v>0.20499999999999999</v>
      </c>
      <c r="D22" s="316">
        <f>+(B22-C22)*10000</f>
        <v>-320</v>
      </c>
      <c r="E22" s="315">
        <f>+ROUND(E18/E12,3)</f>
        <v>0.17399999999999999</v>
      </c>
      <c r="F22" s="224">
        <f>+ROUND(F20/F12,3)</f>
        <v>0.19</v>
      </c>
      <c r="G22" s="317">
        <f>+(E22-F22)*10000</f>
        <v>-160.00000000000014</v>
      </c>
      <c r="H22" s="258"/>
    </row>
    <row r="23" spans="1:8" ht="15" customHeight="1" x14ac:dyDescent="0.4">
      <c r="A23" s="258"/>
      <c r="B23" s="258"/>
      <c r="C23" s="258"/>
      <c r="D23" s="258"/>
      <c r="E23" s="258"/>
      <c r="F23" s="258"/>
      <c r="G23" s="258"/>
    </row>
    <row r="24" spans="1:8" ht="15" customHeight="1" x14ac:dyDescent="0.45">
      <c r="A24" s="471" t="s">
        <v>187</v>
      </c>
      <c r="B24" s="454"/>
      <c r="C24" s="454"/>
      <c r="D24" s="454"/>
      <c r="E24" s="454"/>
      <c r="F24" s="454"/>
    </row>
    <row r="25" spans="1:8" ht="15" customHeight="1" x14ac:dyDescent="0.4"/>
    <row r="26" spans="1:8" ht="70.95" customHeight="1" x14ac:dyDescent="0.4">
      <c r="A26" s="473" t="s">
        <v>188</v>
      </c>
      <c r="B26" s="454"/>
      <c r="C26" s="454"/>
      <c r="D26" s="454"/>
      <c r="E26" s="454"/>
      <c r="F26" s="454"/>
      <c r="G26" s="454"/>
    </row>
    <row r="27" spans="1:8" ht="15" customHeight="1" x14ac:dyDescent="0.4"/>
    <row r="28" spans="1:8" ht="15" customHeight="1" x14ac:dyDescent="0.4">
      <c r="A28" s="455" t="s">
        <v>189</v>
      </c>
      <c r="B28" s="456"/>
      <c r="C28" s="456"/>
      <c r="D28" s="456"/>
      <c r="E28" s="456"/>
      <c r="F28" s="456"/>
      <c r="G28" s="457"/>
      <c r="H28" s="258"/>
    </row>
    <row r="29" spans="1:8" ht="15.75" customHeight="1" x14ac:dyDescent="0.4">
      <c r="A29" s="191" t="s">
        <v>39</v>
      </c>
      <c r="B29" s="458"/>
      <c r="C29" s="458"/>
      <c r="D29" s="84"/>
      <c r="E29" s="36"/>
      <c r="F29" s="36"/>
      <c r="G29" s="199"/>
      <c r="H29" s="258"/>
    </row>
    <row r="30" spans="1:8" ht="15.75" customHeight="1" x14ac:dyDescent="0.4">
      <c r="A30" s="193" t="s">
        <v>4</v>
      </c>
      <c r="B30" s="459" t="s">
        <v>5</v>
      </c>
      <c r="C30" s="460"/>
      <c r="D30" s="194" t="s">
        <v>6</v>
      </c>
      <c r="E30" s="459" t="s">
        <v>7</v>
      </c>
      <c r="F30" s="460"/>
      <c r="G30" s="195" t="s">
        <v>6</v>
      </c>
      <c r="H30" s="258"/>
    </row>
    <row r="31" spans="1:8" ht="15.75" customHeight="1" x14ac:dyDescent="0.4">
      <c r="A31" s="229"/>
      <c r="B31" s="6" t="s">
        <v>8</v>
      </c>
      <c r="C31" s="57" t="s">
        <v>9</v>
      </c>
      <c r="D31" s="3" t="s">
        <v>10</v>
      </c>
      <c r="E31" s="6" t="s">
        <v>8</v>
      </c>
      <c r="F31" s="57" t="s">
        <v>9</v>
      </c>
      <c r="G31" s="197" t="s">
        <v>10</v>
      </c>
      <c r="H31" s="258"/>
    </row>
    <row r="32" spans="1:8" ht="15.75" customHeight="1" x14ac:dyDescent="0.4">
      <c r="A32" s="198" t="s">
        <v>11</v>
      </c>
      <c r="B32" s="44"/>
      <c r="C32" s="34"/>
      <c r="D32" s="84"/>
      <c r="E32" s="44"/>
      <c r="F32" s="34"/>
      <c r="G32" s="241"/>
      <c r="H32" s="258"/>
    </row>
    <row r="33" spans="1:8" ht="15.75" customHeight="1" x14ac:dyDescent="0.4">
      <c r="A33" s="210" t="s">
        <v>190</v>
      </c>
      <c r="B33" s="201">
        <v>2025000000</v>
      </c>
      <c r="C33" s="202">
        <v>1885000000</v>
      </c>
      <c r="D33" s="203">
        <f>IF(C33=0,0,IF(ABS((B33-C33)/C33)&gt;0.995,0,((B33-C33)/C33)))</f>
        <v>7.4270557029177717E-2</v>
      </c>
      <c r="E33" s="201">
        <v>3994000000</v>
      </c>
      <c r="F33" s="202">
        <v>3834000000</v>
      </c>
      <c r="G33" s="204">
        <f>IF(F33=0,0,IF(ABS((E33-F33)/F33)&gt;0.995,0,((E33-F33)/F33)))</f>
        <v>4.1731872717788214E-2</v>
      </c>
      <c r="H33" s="258"/>
    </row>
    <row r="34" spans="1:8" ht="15.75" customHeight="1" x14ac:dyDescent="0.4">
      <c r="A34" s="210" t="s">
        <v>191</v>
      </c>
      <c r="B34" s="211">
        <v>5860000000</v>
      </c>
      <c r="C34" s="212">
        <v>6101000000</v>
      </c>
      <c r="D34" s="203">
        <f>IF(C34=0,0,IF(ABS((B34-C34)/C34)&gt;0.995,0,((B34-C34)/C34)))</f>
        <v>-3.9501721029339451E-2</v>
      </c>
      <c r="E34" s="211">
        <v>11732000000</v>
      </c>
      <c r="F34" s="212">
        <v>12192000000</v>
      </c>
      <c r="G34" s="204">
        <f>IF(F34=0,0,IF(ABS((E34-F34)/F34)&gt;0.995,0,((E34-F34)/F34)))</f>
        <v>-3.7729658792650916E-2</v>
      </c>
      <c r="H34" s="258"/>
    </row>
    <row r="35" spans="1:8" ht="15.75" customHeight="1" x14ac:dyDescent="0.4">
      <c r="A35" s="210" t="s">
        <v>192</v>
      </c>
      <c r="B35" s="211">
        <v>781000000</v>
      </c>
      <c r="C35" s="212">
        <v>585000000</v>
      </c>
      <c r="D35" s="203">
        <f>IF(C35=0,0,IF(ABS((B35-C35)/C35)&gt;0.995,0,((B35-C35)/C35)))</f>
        <v>0.33504273504273502</v>
      </c>
      <c r="E35" s="211">
        <v>1571000000</v>
      </c>
      <c r="F35" s="212">
        <v>1295000000</v>
      </c>
      <c r="G35" s="204">
        <f>IF(F35=0,0,IF(ABS((E35-F35)/F35)&gt;0.995,0,((E35-F35)/F35)))</f>
        <v>0.21312741312741312</v>
      </c>
      <c r="H35" s="258"/>
    </row>
    <row r="36" spans="1:8" ht="15.75" customHeight="1" x14ac:dyDescent="0.4">
      <c r="A36" s="256" t="s">
        <v>193</v>
      </c>
      <c r="B36" s="14">
        <v>192000000</v>
      </c>
      <c r="C36" s="21">
        <v>204000000</v>
      </c>
      <c r="D36" s="203">
        <f>IF(C36=0,0,IF(ABS((B36-C36)/C36)&gt;0.995,0,((B36-C36)/C36)))</f>
        <v>-5.8823529411764705E-2</v>
      </c>
      <c r="E36" s="14">
        <v>366000000</v>
      </c>
      <c r="F36" s="21">
        <v>379000000</v>
      </c>
      <c r="G36" s="204">
        <f>IF(F36=0,0,IF(ABS((E36-F36)/F36)&gt;0.995,0,((E36-F36)/F36)))</f>
        <v>-3.430079155672823E-2</v>
      </c>
      <c r="H36" s="258"/>
    </row>
    <row r="37" spans="1:8" ht="15.75" customHeight="1" x14ac:dyDescent="0.4">
      <c r="A37" s="206" t="s">
        <v>14</v>
      </c>
      <c r="B37" s="15">
        <v>8858000000</v>
      </c>
      <c r="C37" s="22">
        <v>8775000000</v>
      </c>
      <c r="D37" s="203">
        <f>IF(C37=0,0,IF(ABS((B37-C37)/C37)&gt;0.995,0,((B37-C37)/C37)))</f>
        <v>9.458689458689459E-3</v>
      </c>
      <c r="E37" s="15">
        <v>17663000000</v>
      </c>
      <c r="F37" s="22">
        <v>17700000000</v>
      </c>
      <c r="G37" s="204">
        <f>IF(F37=0,0,IF(ABS((E37-F37)/F37)&gt;0.995,0,((E37-F37)/F37)))</f>
        <v>-2.0903954802259888E-3</v>
      </c>
      <c r="H37" s="258"/>
    </row>
    <row r="38" spans="1:8" ht="15.75" customHeight="1" x14ac:dyDescent="0.4">
      <c r="A38" s="198"/>
      <c r="B38" s="52" t="s">
        <v>186</v>
      </c>
      <c r="C38" s="36" t="s">
        <v>186</v>
      </c>
      <c r="D38" s="207"/>
      <c r="E38" s="52" t="s">
        <v>186</v>
      </c>
      <c r="F38" s="36" t="s">
        <v>186</v>
      </c>
      <c r="G38" s="208"/>
      <c r="H38" s="258"/>
    </row>
    <row r="39" spans="1:8" ht="15.75" customHeight="1" x14ac:dyDescent="0.4">
      <c r="A39" s="209" t="s">
        <v>15</v>
      </c>
      <c r="B39" s="330" t="s">
        <v>186</v>
      </c>
      <c r="C39" s="331" t="s">
        <v>186</v>
      </c>
      <c r="D39" s="207"/>
      <c r="E39" s="330" t="s">
        <v>186</v>
      </c>
      <c r="F39" s="331" t="s">
        <v>186</v>
      </c>
      <c r="G39" s="208"/>
      <c r="H39" s="258"/>
    </row>
    <row r="40" spans="1:8" ht="15.75" customHeight="1" x14ac:dyDescent="0.4">
      <c r="A40" s="220" t="s">
        <v>168</v>
      </c>
      <c r="B40" s="211">
        <v>5663000000</v>
      </c>
      <c r="C40" s="212">
        <v>5360000000</v>
      </c>
      <c r="D40" s="203">
        <f t="shared" ref="D40:D45" si="2">IF(C40=0,0,IF(ABS((B40-C40)/C40)&gt;0.995,0,((B40-C40)/C40)))</f>
        <v>5.6529850746268658E-2</v>
      </c>
      <c r="E40" s="211">
        <v>11212000000</v>
      </c>
      <c r="F40" s="212">
        <v>11006000000</v>
      </c>
      <c r="G40" s="204">
        <f t="shared" ref="G40:G45" si="3">IF(F40=0,0,IF(ABS((E40-F40)/F40)&gt;0.995,0,((E40-F40)/F40)))</f>
        <v>1.8717063419952752E-2</v>
      </c>
      <c r="H40" s="258"/>
    </row>
    <row r="41" spans="1:8" ht="15.75" customHeight="1" x14ac:dyDescent="0.4">
      <c r="A41" s="196" t="s">
        <v>21</v>
      </c>
      <c r="B41" s="14">
        <v>1638000000</v>
      </c>
      <c r="C41" s="21">
        <v>1621000000</v>
      </c>
      <c r="D41" s="203">
        <f t="shared" si="2"/>
        <v>1.0487353485502776E-2</v>
      </c>
      <c r="E41" s="14">
        <v>3252000000</v>
      </c>
      <c r="F41" s="21">
        <v>3230000000</v>
      </c>
      <c r="G41" s="204">
        <f t="shared" si="3"/>
        <v>6.8111455108359137E-3</v>
      </c>
      <c r="H41" s="258"/>
    </row>
    <row r="42" spans="1:8" ht="15.75" customHeight="1" x14ac:dyDescent="0.4">
      <c r="A42" s="206" t="s">
        <v>22</v>
      </c>
      <c r="B42" s="15">
        <v>7301000000</v>
      </c>
      <c r="C42" s="22">
        <v>6981000000</v>
      </c>
      <c r="D42" s="203">
        <f t="shared" si="2"/>
        <v>4.5838705056582149E-2</v>
      </c>
      <c r="E42" s="15">
        <v>14464000000</v>
      </c>
      <c r="F42" s="22">
        <v>14236000000</v>
      </c>
      <c r="G42" s="204">
        <f t="shared" si="3"/>
        <v>1.6015734756954201E-2</v>
      </c>
      <c r="H42" s="258"/>
    </row>
    <row r="43" spans="1:8" ht="15.75" customHeight="1" x14ac:dyDescent="0.4">
      <c r="A43" s="198" t="s">
        <v>23</v>
      </c>
      <c r="B43" s="182">
        <v>1557000000</v>
      </c>
      <c r="C43" s="19">
        <v>1794000000</v>
      </c>
      <c r="D43" s="203">
        <f t="shared" si="2"/>
        <v>-0.13210702341137123</v>
      </c>
      <c r="E43" s="182">
        <v>3199000000</v>
      </c>
      <c r="F43" s="19">
        <v>3464000000</v>
      </c>
      <c r="G43" s="204">
        <f t="shared" si="3"/>
        <v>-7.6501154734411089E-2</v>
      </c>
      <c r="H43" s="258"/>
    </row>
    <row r="44" spans="1:8" ht="15.75" customHeight="1" x14ac:dyDescent="0.4">
      <c r="A44" s="214" t="s">
        <v>25</v>
      </c>
      <c r="B44" s="14">
        <v>0</v>
      </c>
      <c r="C44" s="21">
        <v>0</v>
      </c>
      <c r="D44" s="203">
        <f t="shared" si="2"/>
        <v>0</v>
      </c>
      <c r="E44" s="14">
        <v>0</v>
      </c>
      <c r="F44" s="21">
        <v>0</v>
      </c>
      <c r="G44" s="204">
        <f t="shared" si="3"/>
        <v>0</v>
      </c>
      <c r="H44" s="258"/>
    </row>
    <row r="45" spans="1:8" ht="15.75" customHeight="1" x14ac:dyDescent="0.4">
      <c r="A45" s="215" t="s">
        <v>169</v>
      </c>
      <c r="B45" s="23">
        <v>1557000000</v>
      </c>
      <c r="C45" s="24">
        <v>1794000000</v>
      </c>
      <c r="D45" s="203">
        <f t="shared" si="2"/>
        <v>-0.13210702341137123</v>
      </c>
      <c r="E45" s="23">
        <v>3199000000</v>
      </c>
      <c r="F45" s="24">
        <v>3464000000</v>
      </c>
      <c r="G45" s="204">
        <f t="shared" si="3"/>
        <v>-7.6501154734411089E-2</v>
      </c>
      <c r="H45" s="258"/>
    </row>
    <row r="46" spans="1:8" ht="15.75" customHeight="1" x14ac:dyDescent="0.4">
      <c r="A46" s="216"/>
      <c r="B46" s="128"/>
      <c r="C46" s="129"/>
      <c r="D46" s="207"/>
      <c r="E46" s="128"/>
      <c r="F46" s="129"/>
      <c r="G46" s="208"/>
      <c r="H46" s="258"/>
    </row>
    <row r="47" spans="1:8" ht="15.75" customHeight="1" x14ac:dyDescent="0.4">
      <c r="A47" s="314" t="s">
        <v>170</v>
      </c>
      <c r="B47" s="315">
        <f>+ROUND(B43/B37,3)</f>
        <v>0.17599999999999999</v>
      </c>
      <c r="C47" s="224">
        <f>+ROUND(C43/C37,3)</f>
        <v>0.20399999999999999</v>
      </c>
      <c r="D47" s="316">
        <f>+(B47-C47)*10000</f>
        <v>-279.99999999999994</v>
      </c>
      <c r="E47" s="315">
        <f>+ROUND(E43/E37,3)</f>
        <v>0.18099999999999999</v>
      </c>
      <c r="F47" s="224">
        <f>+ROUND(F43/F37,3)</f>
        <v>0.19600000000000001</v>
      </c>
      <c r="G47" s="317">
        <f>+(E47-F47)*10000</f>
        <v>-150.00000000000014</v>
      </c>
      <c r="H47" s="258"/>
    </row>
    <row r="48" spans="1:8" ht="15" customHeight="1" x14ac:dyDescent="0.4">
      <c r="A48" s="258"/>
      <c r="B48" s="258"/>
      <c r="C48" s="258"/>
      <c r="D48" s="258"/>
      <c r="E48" s="258"/>
      <c r="F48" s="258"/>
      <c r="G48" s="258"/>
    </row>
    <row r="49" ht="15" customHeight="1" x14ac:dyDescent="0.4"/>
  </sheetData>
  <mergeCells count="12">
    <mergeCell ref="A1:F1"/>
    <mergeCell ref="A3:G3"/>
    <mergeCell ref="B6:C6"/>
    <mergeCell ref="B7:C7"/>
    <mergeCell ref="A5:G5"/>
    <mergeCell ref="E7:F7"/>
    <mergeCell ref="A24:F24"/>
    <mergeCell ref="A26:G26"/>
    <mergeCell ref="A28:G28"/>
    <mergeCell ref="B29:C29"/>
    <mergeCell ref="B30:C30"/>
    <mergeCell ref="E30:F30"/>
  </mergeCells>
  <printOptions horizontalCentered="1"/>
  <pageMargins left="0.75" right="0.75" top="1" bottom="1" header="0.5" footer="0.5"/>
  <pageSetup scale="80" orientation="portrait" r:id="rId1"/>
  <tableParts count="4">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vt:i4>
      </vt:variant>
    </vt:vector>
  </HeadingPairs>
  <TitlesOfParts>
    <vt:vector size="19" baseType="lpstr">
      <vt:lpstr>1. Income Statement</vt:lpstr>
      <vt:lpstr>2. Balance Sheet</vt:lpstr>
      <vt:lpstr>3. Cash Flows Statement</vt:lpstr>
      <vt:lpstr>4. Consolidated Supplement</vt:lpstr>
      <vt:lpstr>5. ACC Segment</vt:lpstr>
      <vt:lpstr>6. Mobility</vt:lpstr>
      <vt:lpstr>7. Business Wireline</vt:lpstr>
      <vt:lpstr>8. Consumer Wireline</vt:lpstr>
      <vt:lpstr>9. Business Solutions</vt:lpstr>
      <vt:lpstr>10. WM Segment</vt:lpstr>
      <vt:lpstr>11. Latin America and VRIO</vt:lpstr>
      <vt:lpstr>12. Mexico</vt:lpstr>
      <vt:lpstr>13. Video</vt:lpstr>
      <vt:lpstr>14. Supp Seg Recon 3 mo</vt:lpstr>
      <vt:lpstr>15. Supp Seg Recon YTD</vt:lpstr>
      <vt:lpstr>'13. Video'!Print_Area</vt:lpstr>
      <vt:lpstr>'14. Supp Seg Recon 3 mo'!Print_Area</vt:lpstr>
      <vt:lpstr>'3. Cash Flows Statement'!Print_Area</vt:lpstr>
      <vt:lpstr>'8. Consumer Wireline'!Print_Area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2021-07-22T00:16:20Z</dcterms:created>
  <dcterms:modified xsi:type="dcterms:W3CDTF">2021-07-22T00:16:36Z</dcterms:modified>
</cp:coreProperties>
</file>